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AE476" i="1" l="1"/>
  <c r="L470" i="1"/>
  <c r="L464" i="1"/>
  <c r="L463" i="1"/>
  <c r="L466" i="1" s="1"/>
  <c r="L455" i="1"/>
  <c r="L452" i="1"/>
  <c r="AE451" i="1"/>
  <c r="L451" i="1"/>
  <c r="AE450" i="1"/>
  <c r="L450" i="1"/>
  <c r="AF449" i="1"/>
  <c r="AE449" i="1"/>
  <c r="AF448" i="1"/>
  <c r="AE448" i="1"/>
  <c r="AF447" i="1"/>
  <c r="AE447" i="1"/>
  <c r="L447" i="1"/>
  <c r="AF446" i="1"/>
  <c r="AE446" i="1"/>
  <c r="L446" i="1"/>
  <c r="AF445" i="1"/>
  <c r="AE445" i="1"/>
  <c r="AF444" i="1"/>
  <c r="AE444" i="1"/>
  <c r="AF443" i="1"/>
  <c r="AE443" i="1"/>
  <c r="L443" i="1"/>
  <c r="AF442" i="1"/>
  <c r="AE442" i="1"/>
  <c r="L442" i="1"/>
  <c r="AF441" i="1"/>
  <c r="AE441" i="1"/>
  <c r="L441" i="1"/>
  <c r="AF440" i="1"/>
  <c r="AE440" i="1"/>
  <c r="AF439" i="1"/>
  <c r="AE439" i="1"/>
  <c r="AF438" i="1"/>
  <c r="AE438" i="1"/>
  <c r="L438" i="1"/>
  <c r="L460" i="1" s="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L422" i="1"/>
  <c r="AF421" i="1"/>
  <c r="AE421" i="1"/>
  <c r="L421" i="1"/>
  <c r="AF420" i="1"/>
  <c r="AE420" i="1"/>
  <c r="L420" i="1"/>
  <c r="AF419" i="1"/>
  <c r="AE419" i="1"/>
  <c r="L419" i="1"/>
  <c r="AF418" i="1"/>
  <c r="AE418" i="1"/>
  <c r="AF417" i="1"/>
  <c r="AE417" i="1"/>
  <c r="AF416" i="1"/>
  <c r="AE416" i="1"/>
  <c r="AF415" i="1"/>
  <c r="AE415" i="1"/>
  <c r="L415" i="1"/>
  <c r="L414" i="1"/>
  <c r="L413" i="1"/>
  <c r="L412" i="1"/>
  <c r="L416" i="1" s="1"/>
  <c r="AF406" i="1"/>
  <c r="AE406" i="1"/>
  <c r="AF405" i="1"/>
  <c r="AF404" i="1"/>
  <c r="AF403" i="1"/>
  <c r="AF402" i="1"/>
  <c r="AF401" i="1"/>
  <c r="AF400" i="1"/>
  <c r="L400" i="1"/>
  <c r="AF399" i="1"/>
  <c r="AF398" i="1"/>
  <c r="AF397" i="1"/>
  <c r="L397" i="1"/>
  <c r="AF396" i="1"/>
  <c r="AF395" i="1"/>
  <c r="AF394" i="1"/>
  <c r="L394" i="1"/>
  <c r="AF393" i="1"/>
  <c r="L393" i="1"/>
  <c r="AF392" i="1"/>
  <c r="L392" i="1"/>
  <c r="AF391" i="1"/>
  <c r="AF390" i="1"/>
  <c r="AF389" i="1"/>
  <c r="L389" i="1"/>
  <c r="AF388" i="1"/>
  <c r="L388" i="1"/>
  <c r="AF387" i="1"/>
  <c r="AF386" i="1"/>
  <c r="L386" i="1"/>
  <c r="AF385" i="1"/>
  <c r="L385" i="1"/>
  <c r="AF384" i="1"/>
  <c r="L384" i="1"/>
  <c r="AF383" i="1"/>
  <c r="L383" i="1"/>
  <c r="AF382" i="1"/>
  <c r="L382" i="1"/>
  <c r="AF381" i="1"/>
  <c r="AF380" i="1"/>
  <c r="L380" i="1"/>
  <c r="AF379" i="1"/>
  <c r="L379" i="1"/>
  <c r="AF378" i="1"/>
  <c r="L378" i="1"/>
  <c r="AF377" i="1"/>
  <c r="L377" i="1"/>
  <c r="AF376" i="1"/>
  <c r="L376" i="1"/>
  <c r="AF375" i="1"/>
  <c r="L375" i="1"/>
  <c r="AF374" i="1"/>
  <c r="L374" i="1"/>
  <c r="AF373" i="1"/>
  <c r="L373" i="1"/>
  <c r="AF372" i="1"/>
  <c r="L372" i="1"/>
  <c r="AF371" i="1"/>
  <c r="L371" i="1"/>
  <c r="AF370" i="1"/>
  <c r="L370" i="1"/>
  <c r="AF369" i="1"/>
  <c r="L369" i="1"/>
  <c r="AF368" i="1"/>
  <c r="AF367" i="1"/>
  <c r="L367" i="1"/>
  <c r="L402" i="1" s="1"/>
  <c r="AF366" i="1"/>
  <c r="AF365" i="1"/>
  <c r="AF364" i="1"/>
  <c r="AF363" i="1"/>
  <c r="AF362" i="1"/>
  <c r="AF361" i="1"/>
  <c r="AF360" i="1"/>
  <c r="AF359" i="1"/>
  <c r="L359" i="1"/>
  <c r="AF358" i="1"/>
  <c r="AF357" i="1"/>
  <c r="AF356" i="1"/>
  <c r="AF355" i="1"/>
  <c r="AF354" i="1"/>
  <c r="AF353" i="1"/>
  <c r="AF352" i="1"/>
  <c r="L352" i="1"/>
  <c r="AF351" i="1"/>
  <c r="L351" i="1"/>
  <c r="AF350" i="1"/>
  <c r="L350" i="1"/>
  <c r="AF349" i="1"/>
  <c r="L349" i="1"/>
  <c r="AF348" i="1"/>
  <c r="L348" i="1"/>
  <c r="AF347" i="1"/>
  <c r="L347" i="1"/>
  <c r="AF346" i="1"/>
  <c r="L346" i="1"/>
  <c r="AF345" i="1"/>
  <c r="L345" i="1"/>
  <c r="AF344" i="1"/>
  <c r="L344" i="1"/>
  <c r="AF343" i="1"/>
  <c r="L343" i="1"/>
  <c r="AF342" i="1"/>
  <c r="L342" i="1"/>
  <c r="AF341" i="1"/>
  <c r="L341" i="1"/>
  <c r="AF340" i="1"/>
  <c r="L340" i="1"/>
  <c r="AF339" i="1"/>
  <c r="L339" i="1"/>
  <c r="L353" i="1" s="1"/>
  <c r="AF338" i="1"/>
  <c r="AF337" i="1"/>
  <c r="AF336" i="1"/>
  <c r="AF335" i="1"/>
  <c r="AF334" i="1"/>
  <c r="L334" i="1"/>
  <c r="AF333" i="1"/>
  <c r="L333" i="1"/>
  <c r="L336" i="1" s="1"/>
  <c r="AF332" i="1"/>
  <c r="AF331" i="1"/>
  <c r="AF330" i="1"/>
  <c r="AF329" i="1"/>
  <c r="AF328" i="1"/>
  <c r="L328" i="1"/>
  <c r="AF327" i="1"/>
  <c r="L327" i="1"/>
  <c r="AF326" i="1"/>
  <c r="AF325" i="1"/>
  <c r="L325" i="1"/>
  <c r="AF324" i="1"/>
  <c r="L324" i="1"/>
  <c r="AF323" i="1"/>
  <c r="L323" i="1"/>
  <c r="AF322" i="1"/>
  <c r="L322" i="1"/>
  <c r="AF321" i="1"/>
  <c r="L321" i="1"/>
  <c r="AF320" i="1"/>
  <c r="L320" i="1"/>
  <c r="AF319" i="1"/>
  <c r="L319" i="1"/>
  <c r="AF318" i="1"/>
  <c r="L318" i="1"/>
  <c r="AF317" i="1"/>
  <c r="L317" i="1"/>
  <c r="AF316" i="1"/>
  <c r="L316" i="1"/>
  <c r="AF315" i="1"/>
  <c r="AF314" i="1"/>
  <c r="AF313" i="1"/>
  <c r="L313" i="1"/>
  <c r="AF312" i="1"/>
  <c r="L312" i="1"/>
  <c r="AF311" i="1"/>
  <c r="L311" i="1"/>
  <c r="AF310" i="1"/>
  <c r="AF309" i="1"/>
  <c r="L309" i="1"/>
  <c r="AF308" i="1"/>
  <c r="L308" i="1"/>
  <c r="AF307" i="1"/>
  <c r="L307" i="1"/>
  <c r="AF306" i="1"/>
  <c r="L306" i="1"/>
  <c r="AF305" i="1"/>
  <c r="L305" i="1"/>
  <c r="AF304" i="1"/>
  <c r="L304" i="1"/>
  <c r="AF303" i="1"/>
  <c r="AF302" i="1"/>
  <c r="AF301" i="1"/>
  <c r="L301" i="1"/>
  <c r="AF300" i="1"/>
  <c r="L300" i="1"/>
  <c r="AF299" i="1"/>
  <c r="L299" i="1"/>
  <c r="AF298" i="1"/>
  <c r="L298" i="1"/>
  <c r="AF297" i="1"/>
  <c r="L297" i="1"/>
  <c r="AF296" i="1"/>
  <c r="L296" i="1"/>
  <c r="AF295" i="1"/>
  <c r="L295" i="1"/>
  <c r="AF294" i="1"/>
  <c r="L294" i="1"/>
  <c r="AF293" i="1"/>
  <c r="AF292" i="1"/>
  <c r="AF291" i="1"/>
  <c r="L291" i="1"/>
  <c r="AF290" i="1"/>
  <c r="L290" i="1"/>
  <c r="AF289" i="1"/>
  <c r="L289" i="1"/>
  <c r="AF288" i="1"/>
  <c r="L288" i="1"/>
  <c r="AF287" i="1"/>
  <c r="L287" i="1"/>
  <c r="AF286" i="1"/>
  <c r="L286" i="1"/>
  <c r="AF285" i="1"/>
  <c r="AF284" i="1"/>
  <c r="AF283" i="1"/>
  <c r="L283" i="1"/>
  <c r="AF282" i="1"/>
  <c r="L282" i="1"/>
  <c r="AF281" i="1"/>
  <c r="L281" i="1"/>
  <c r="AF280" i="1"/>
  <c r="L280" i="1"/>
  <c r="AF279" i="1"/>
  <c r="L279" i="1"/>
  <c r="AF278" i="1"/>
  <c r="AF277" i="1"/>
  <c r="AF276" i="1"/>
  <c r="L276" i="1"/>
  <c r="AF275" i="1"/>
  <c r="L275" i="1"/>
  <c r="AF274" i="1"/>
  <c r="L274" i="1"/>
  <c r="AF273" i="1"/>
  <c r="AF272" i="1"/>
  <c r="AF271" i="1"/>
  <c r="L271" i="1"/>
  <c r="AF270" i="1"/>
  <c r="L270" i="1"/>
  <c r="AF269" i="1"/>
  <c r="L269" i="1"/>
  <c r="AF268" i="1"/>
  <c r="L268" i="1"/>
  <c r="AF267" i="1"/>
  <c r="AF266" i="1"/>
  <c r="AF265" i="1"/>
  <c r="L265" i="1"/>
  <c r="AF264" i="1"/>
  <c r="L264" i="1"/>
  <c r="AF263" i="1"/>
  <c r="AF262" i="1"/>
  <c r="AF261" i="1"/>
  <c r="L261" i="1"/>
  <c r="AF260" i="1"/>
  <c r="AF259" i="1"/>
  <c r="AF258" i="1"/>
  <c r="L258" i="1"/>
  <c r="AF257" i="1"/>
  <c r="L257" i="1"/>
  <c r="AF256" i="1"/>
  <c r="L256" i="1"/>
  <c r="AF255" i="1"/>
  <c r="L255" i="1"/>
  <c r="AF254" i="1"/>
  <c r="L254" i="1"/>
  <c r="AF253" i="1"/>
  <c r="L253" i="1"/>
  <c r="AF252" i="1"/>
  <c r="L252" i="1"/>
  <c r="AF251" i="1"/>
  <c r="L251" i="1"/>
  <c r="AF250" i="1"/>
  <c r="AF249" i="1"/>
  <c r="AF248" i="1"/>
  <c r="AF247" i="1"/>
  <c r="L247" i="1"/>
  <c r="AF246" i="1"/>
  <c r="AF245" i="1"/>
  <c r="L245" i="1"/>
  <c r="AF244" i="1"/>
  <c r="L244" i="1"/>
  <c r="AF243" i="1"/>
  <c r="L243" i="1"/>
  <c r="AF242" i="1"/>
  <c r="AF241" i="1"/>
  <c r="AF240" i="1"/>
  <c r="AF239" i="1"/>
  <c r="AF238" i="1"/>
  <c r="AF237" i="1"/>
  <c r="L237" i="1"/>
  <c r="AF236" i="1"/>
  <c r="AF235" i="1"/>
  <c r="AF234" i="1"/>
  <c r="L234" i="1"/>
  <c r="AF233" i="1"/>
  <c r="L233" i="1"/>
  <c r="AF232" i="1"/>
  <c r="AF231" i="1"/>
  <c r="AF230" i="1"/>
  <c r="L230" i="1"/>
  <c r="AF229" i="1"/>
  <c r="L229" i="1"/>
  <c r="AF228" i="1"/>
  <c r="AF227" i="1"/>
  <c r="AF226" i="1"/>
  <c r="L226" i="1"/>
  <c r="AF225" i="1"/>
  <c r="L225" i="1"/>
  <c r="AF224" i="1"/>
  <c r="AF223" i="1"/>
  <c r="AF222" i="1"/>
  <c r="L222" i="1"/>
  <c r="AF221" i="1"/>
  <c r="L221" i="1"/>
  <c r="AF220" i="1"/>
  <c r="L220" i="1"/>
  <c r="AF219" i="1"/>
  <c r="L219" i="1"/>
  <c r="AF218" i="1"/>
  <c r="AF217" i="1"/>
  <c r="AF216" i="1"/>
  <c r="L216" i="1"/>
  <c r="AF215" i="1"/>
  <c r="AF214" i="1"/>
  <c r="AF213" i="1"/>
  <c r="AF212" i="1"/>
  <c r="AF211" i="1"/>
  <c r="L211" i="1"/>
  <c r="L239" i="1" s="1"/>
  <c r="AF210" i="1"/>
  <c r="AF209" i="1"/>
  <c r="AF208" i="1"/>
  <c r="AF207" i="1"/>
  <c r="AF206" i="1"/>
  <c r="AF205" i="1"/>
  <c r="L205" i="1"/>
  <c r="AF204" i="1"/>
  <c r="AF203" i="1"/>
  <c r="AF202" i="1"/>
  <c r="L202" i="1"/>
  <c r="AF201" i="1"/>
  <c r="L201" i="1"/>
  <c r="AF200" i="1"/>
  <c r="AF199" i="1"/>
  <c r="AF198" i="1"/>
  <c r="L198" i="1"/>
  <c r="AF197" i="1"/>
  <c r="AF196" i="1"/>
  <c r="AF195" i="1"/>
  <c r="L195" i="1"/>
  <c r="AF194" i="1"/>
  <c r="L194" i="1"/>
  <c r="AF193" i="1"/>
  <c r="L193" i="1"/>
  <c r="AF192" i="1"/>
  <c r="L192" i="1"/>
  <c r="AF191" i="1"/>
  <c r="L191" i="1"/>
  <c r="AF190" i="1"/>
  <c r="AF189" i="1"/>
  <c r="AF188" i="1"/>
  <c r="L188" i="1"/>
  <c r="AF187" i="1"/>
  <c r="L187" i="1"/>
  <c r="AF186" i="1"/>
  <c r="L186" i="1"/>
  <c r="AF185" i="1"/>
  <c r="L185" i="1"/>
  <c r="AF184" i="1"/>
  <c r="AF183" i="1"/>
  <c r="AF182" i="1"/>
  <c r="L182" i="1"/>
  <c r="AF181" i="1"/>
  <c r="L181" i="1"/>
  <c r="AF180" i="1"/>
  <c r="AF179" i="1"/>
  <c r="AF178" i="1"/>
  <c r="L178" i="1"/>
  <c r="AF177" i="1"/>
  <c r="L177" i="1"/>
  <c r="AF176" i="1"/>
  <c r="L176" i="1"/>
  <c r="L207" i="1" s="1"/>
  <c r="AF175" i="1"/>
  <c r="AF174" i="1"/>
  <c r="AF173" i="1"/>
  <c r="AF172" i="1"/>
  <c r="AF171" i="1"/>
  <c r="L171" i="1"/>
  <c r="AF170" i="1"/>
  <c r="L170" i="1"/>
  <c r="AF169" i="1"/>
  <c r="L169" i="1"/>
  <c r="AF168" i="1"/>
  <c r="L168" i="1"/>
  <c r="AF167" i="1"/>
  <c r="L167" i="1"/>
  <c r="AF166" i="1"/>
  <c r="L166" i="1"/>
  <c r="AF165" i="1"/>
  <c r="L165" i="1"/>
  <c r="AF164" i="1"/>
  <c r="L164" i="1"/>
  <c r="AF163" i="1"/>
  <c r="L163" i="1"/>
  <c r="AF162" i="1"/>
  <c r="L162" i="1"/>
  <c r="AF161" i="1"/>
  <c r="AF160" i="1"/>
  <c r="AF159" i="1"/>
  <c r="L159" i="1" a="1"/>
  <c r="L159" i="1" s="1"/>
  <c r="AF158" i="1"/>
  <c r="L158" i="1" a="1"/>
  <c r="L158" i="1" s="1"/>
  <c r="AF157" i="1"/>
  <c r="L157" i="1" a="1"/>
  <c r="L157" i="1" s="1"/>
  <c r="AF156" i="1"/>
  <c r="L156" i="1" a="1"/>
  <c r="L156" i="1" s="1"/>
  <c r="AF155" i="1"/>
  <c r="L155" i="1" a="1"/>
  <c r="L155" i="1" s="1"/>
  <c r="AF154" i="1"/>
  <c r="L154" i="1" a="1"/>
  <c r="L154" i="1" s="1"/>
  <c r="AF153" i="1"/>
  <c r="L153" i="1" a="1"/>
  <c r="L153" i="1" s="1"/>
  <c r="AF152" i="1"/>
  <c r="L152" i="1" a="1"/>
  <c r="L152" i="1" s="1"/>
  <c r="AF151" i="1"/>
  <c r="L151" i="1" a="1"/>
  <c r="L151" i="1" s="1"/>
  <c r="AF150" i="1"/>
  <c r="L150" i="1" a="1"/>
  <c r="L150" i="1" s="1"/>
  <c r="AF149" i="1"/>
  <c r="L149" i="1" a="1"/>
  <c r="L149" i="1" s="1"/>
  <c r="AF148" i="1"/>
  <c r="L148" i="1" a="1"/>
  <c r="L148" i="1" s="1"/>
  <c r="AF147" i="1"/>
  <c r="L147" i="1" a="1"/>
  <c r="L147" i="1" s="1"/>
  <c r="AF146" i="1"/>
  <c r="L146" i="1" a="1"/>
  <c r="L146" i="1" s="1"/>
  <c r="AF145" i="1"/>
  <c r="L145" i="1" a="1"/>
  <c r="L145" i="1" s="1"/>
  <c r="AF144" i="1"/>
  <c r="L144" i="1" a="1"/>
  <c r="L144" i="1" s="1"/>
  <c r="AF143" i="1"/>
  <c r="L143" i="1" a="1"/>
  <c r="L143" i="1" s="1"/>
  <c r="AF142" i="1"/>
  <c r="L142" i="1" a="1"/>
  <c r="L142" i="1" s="1"/>
  <c r="AF141" i="1"/>
  <c r="L141" i="1" a="1"/>
  <c r="L141" i="1" s="1"/>
  <c r="AF140" i="1"/>
  <c r="L140" i="1" a="1"/>
  <c r="L140" i="1" s="1"/>
  <c r="AF139" i="1"/>
  <c r="L139" i="1" a="1"/>
  <c r="L139" i="1" s="1"/>
  <c r="AF138" i="1"/>
  <c r="L138" i="1" a="1"/>
  <c r="L138" i="1" s="1"/>
  <c r="AF137" i="1"/>
  <c r="L137" i="1" a="1"/>
  <c r="L137" i="1" s="1"/>
  <c r="AF136" i="1"/>
  <c r="L136" i="1" a="1"/>
  <c r="L136" i="1" s="1"/>
  <c r="AF135" i="1"/>
  <c r="L135" i="1" a="1"/>
  <c r="L135" i="1" s="1"/>
  <c r="AF134" i="1"/>
  <c r="L134" i="1" a="1"/>
  <c r="L134" i="1" s="1"/>
  <c r="AF133" i="1"/>
  <c r="L133" i="1" a="1"/>
  <c r="L133" i="1" s="1"/>
  <c r="AF132" i="1"/>
  <c r="L132" i="1"/>
  <c r="AF131" i="1"/>
  <c r="L131" i="1"/>
  <c r="AF130" i="1"/>
  <c r="L130" i="1"/>
  <c r="AF129" i="1"/>
  <c r="L129" i="1"/>
  <c r="AF128" i="1"/>
  <c r="L128" i="1"/>
  <c r="AF127" i="1"/>
  <c r="L127" i="1"/>
  <c r="AF126" i="1"/>
  <c r="L126" i="1"/>
  <c r="AF125" i="1"/>
  <c r="L125" i="1"/>
  <c r="AF124" i="1"/>
  <c r="L124" i="1"/>
  <c r="AF123" i="1"/>
  <c r="L123" i="1"/>
  <c r="AF122" i="1"/>
  <c r="L122" i="1"/>
  <c r="AF121" i="1"/>
  <c r="L121" i="1"/>
  <c r="AF120" i="1"/>
  <c r="L120" i="1"/>
  <c r="AF119" i="1"/>
  <c r="L119" i="1"/>
  <c r="AF118" i="1"/>
  <c r="L118" i="1"/>
  <c r="AF117" i="1"/>
  <c r="L117" i="1"/>
  <c r="L117" i="1" a="1"/>
  <c r="AF116" i="1"/>
  <c r="L116" i="1"/>
  <c r="L116" i="1" a="1"/>
  <c r="AF115" i="1"/>
  <c r="L115" i="1"/>
  <c r="L115" i="1" a="1"/>
  <c r="AF114" i="1"/>
  <c r="L114" i="1"/>
  <c r="L114" i="1" a="1"/>
  <c r="AF113" i="1"/>
  <c r="L113" i="1"/>
  <c r="L113" i="1" a="1"/>
  <c r="AF112" i="1"/>
  <c r="L112" i="1"/>
  <c r="L112" i="1" a="1"/>
  <c r="AF111" i="1"/>
  <c r="L111" i="1"/>
  <c r="L111" i="1" a="1"/>
  <c r="AF110" i="1"/>
  <c r="L110" i="1"/>
  <c r="L110" i="1" a="1"/>
  <c r="AF109" i="1"/>
  <c r="L109" i="1"/>
  <c r="L109" i="1" a="1"/>
  <c r="AF108" i="1"/>
  <c r="L108" i="1"/>
  <c r="L108" i="1" a="1"/>
  <c r="AF107" i="1"/>
  <c r="L107" i="1"/>
  <c r="L107" i="1" a="1"/>
  <c r="AF106" i="1"/>
  <c r="L106" i="1"/>
  <c r="L106" i="1" a="1"/>
  <c r="AF105" i="1"/>
  <c r="L105" i="1"/>
  <c r="L105" i="1" a="1"/>
  <c r="AF104" i="1"/>
  <c r="L104" i="1"/>
  <c r="L104" i="1" a="1"/>
  <c r="AF103" i="1"/>
  <c r="L103" i="1"/>
  <c r="L103" i="1" a="1"/>
  <c r="AF102" i="1"/>
  <c r="L102" i="1"/>
  <c r="L102" i="1" a="1"/>
  <c r="AF101" i="1"/>
  <c r="L101" i="1"/>
  <c r="L101" i="1" a="1"/>
  <c r="AF100" i="1"/>
  <c r="L100" i="1"/>
  <c r="L100" i="1" a="1"/>
  <c r="AF99" i="1"/>
  <c r="L99" i="1"/>
  <c r="L99" i="1" a="1"/>
  <c r="AF98" i="1"/>
  <c r="L98" i="1"/>
  <c r="L98" i="1" a="1"/>
  <c r="AF97" i="1"/>
  <c r="L97" i="1" a="1"/>
  <c r="L97" i="1" s="1"/>
  <c r="AF96" i="1"/>
  <c r="L96" i="1" a="1"/>
  <c r="L96" i="1" s="1"/>
  <c r="AF95" i="1"/>
  <c r="L95" i="1" a="1"/>
  <c r="L95" i="1" s="1"/>
  <c r="AF94" i="1"/>
  <c r="L94" i="1" a="1"/>
  <c r="L94" i="1" s="1"/>
  <c r="AF93" i="1"/>
  <c r="L93" i="1" a="1"/>
  <c r="L93" i="1" s="1"/>
  <c r="AF92" i="1"/>
  <c r="L92" i="1" a="1"/>
  <c r="L92" i="1" s="1"/>
  <c r="AF91" i="1"/>
  <c r="L91" i="1" a="1"/>
  <c r="L91" i="1" s="1"/>
  <c r="AF90" i="1"/>
  <c r="L90" i="1" a="1"/>
  <c r="L90" i="1" s="1"/>
  <c r="AF89" i="1"/>
  <c r="L89" i="1" a="1"/>
  <c r="L89" i="1" s="1"/>
  <c r="AF88" i="1"/>
  <c r="L88" i="1" a="1"/>
  <c r="L88" i="1" s="1"/>
  <c r="AF87" i="1"/>
  <c r="L87" i="1" a="1"/>
  <c r="L87" i="1" s="1"/>
  <c r="AF86" i="1"/>
  <c r="L86" i="1" a="1"/>
  <c r="L86" i="1" s="1"/>
  <c r="AF85" i="1"/>
  <c r="L85" i="1" a="1"/>
  <c r="L85" i="1" s="1"/>
  <c r="AF84" i="1"/>
  <c r="L84" i="1" a="1"/>
  <c r="L84" i="1" s="1"/>
  <c r="AF83" i="1"/>
  <c r="L83" i="1" a="1"/>
  <c r="L83" i="1" s="1"/>
  <c r="AF82" i="1"/>
  <c r="L82" i="1" a="1"/>
  <c r="L82" i="1" s="1"/>
  <c r="AF81" i="1"/>
  <c r="L81" i="1" a="1"/>
  <c r="L81" i="1" s="1"/>
  <c r="AF80" i="1"/>
  <c r="L80" i="1" a="1"/>
  <c r="L80" i="1" s="1"/>
  <c r="AF79" i="1"/>
  <c r="L79" i="1" a="1"/>
  <c r="L79" i="1" s="1"/>
  <c r="AF78" i="1"/>
  <c r="L78" i="1" a="1"/>
  <c r="L78" i="1" s="1"/>
  <c r="AF77" i="1"/>
  <c r="L77" i="1" a="1"/>
  <c r="L77" i="1" s="1"/>
  <c r="AF76" i="1"/>
  <c r="L76" i="1" a="1"/>
  <c r="L76" i="1" s="1"/>
  <c r="AF75" i="1"/>
  <c r="L75" i="1" a="1"/>
  <c r="L75" i="1" s="1"/>
  <c r="AF74" i="1"/>
  <c r="L74" i="1" a="1"/>
  <c r="L74" i="1" s="1"/>
  <c r="AF73" i="1"/>
  <c r="L73" i="1" a="1"/>
  <c r="L73" i="1" s="1"/>
  <c r="AF72" i="1"/>
  <c r="L72" i="1" a="1"/>
  <c r="L72" i="1" s="1"/>
  <c r="AF71" i="1"/>
  <c r="L71" i="1" a="1"/>
  <c r="L71" i="1" s="1"/>
  <c r="AF70" i="1"/>
  <c r="L70" i="1" a="1"/>
  <c r="L70" i="1" s="1"/>
  <c r="AF69" i="1"/>
  <c r="L69" i="1" a="1"/>
  <c r="L69" i="1" s="1"/>
  <c r="AF68" i="1"/>
  <c r="L68" i="1" a="1"/>
  <c r="L68" i="1" s="1"/>
  <c r="AF67" i="1"/>
  <c r="L67" i="1" a="1"/>
  <c r="L67" i="1" s="1"/>
  <c r="AF66" i="1"/>
  <c r="L66" i="1" a="1"/>
  <c r="L66" i="1" s="1"/>
  <c r="AF65" i="1"/>
  <c r="L65" i="1" a="1"/>
  <c r="L65" i="1" s="1"/>
  <c r="AF64" i="1"/>
  <c r="L64" i="1" a="1"/>
  <c r="L64" i="1" s="1"/>
  <c r="AF63" i="1"/>
  <c r="L63" i="1" a="1"/>
  <c r="L63" i="1" s="1"/>
  <c r="AF62" i="1"/>
  <c r="V62" i="1"/>
  <c r="L62" i="1"/>
  <c r="L62" i="1" a="1"/>
  <c r="AF61" i="1"/>
  <c r="V61" i="1"/>
  <c r="L61" i="1" a="1"/>
  <c r="L61" i="1" s="1"/>
  <c r="AF60" i="1"/>
  <c r="V60" i="1"/>
  <c r="AF59" i="1"/>
  <c r="V59" i="1"/>
  <c r="AF58" i="1"/>
  <c r="V58" i="1"/>
  <c r="L58" i="1"/>
  <c r="L58" i="1" a="1"/>
  <c r="AF57" i="1"/>
  <c r="V57" i="1"/>
  <c r="L57" i="1" a="1"/>
  <c r="L57" i="1" s="1"/>
  <c r="AF56" i="1"/>
  <c r="V56" i="1"/>
  <c r="L56" i="1"/>
  <c r="L56" i="1" a="1"/>
  <c r="AF55" i="1"/>
  <c r="V55" i="1"/>
  <c r="AF54" i="1"/>
  <c r="V54" i="1"/>
  <c r="L54" i="1"/>
  <c r="L54" i="1" a="1"/>
  <c r="AF53" i="1"/>
  <c r="V53" i="1"/>
  <c r="L53" i="1" a="1"/>
  <c r="L53" i="1" s="1"/>
  <c r="AF52" i="1"/>
  <c r="V52" i="1"/>
  <c r="L52" i="1"/>
  <c r="L52" i="1" a="1"/>
  <c r="AF51" i="1"/>
  <c r="V51" i="1"/>
  <c r="AF50" i="1"/>
  <c r="V50" i="1"/>
  <c r="AF49" i="1"/>
  <c r="V49" i="1"/>
  <c r="L49" i="1" a="1"/>
  <c r="L49" i="1" s="1"/>
  <c r="AF48" i="1"/>
  <c r="V48" i="1"/>
  <c r="AF47" i="1"/>
  <c r="V47" i="1"/>
  <c r="AF46" i="1"/>
  <c r="V46" i="1"/>
  <c r="L46" i="1"/>
  <c r="L46" i="1" a="1"/>
  <c r="AF45" i="1"/>
  <c r="V45" i="1"/>
  <c r="L45" i="1" a="1"/>
  <c r="L45" i="1" s="1"/>
  <c r="AF44" i="1"/>
  <c r="V44" i="1"/>
  <c r="L44" i="1"/>
  <c r="L44" i="1" a="1"/>
  <c r="AF43" i="1"/>
  <c r="V43" i="1"/>
  <c r="AF42" i="1"/>
  <c r="V42" i="1"/>
  <c r="AF41" i="1"/>
  <c r="V41" i="1"/>
  <c r="L41" i="1" a="1"/>
  <c r="L41" i="1" s="1"/>
  <c r="AF40" i="1"/>
  <c r="V40" i="1"/>
  <c r="L40" i="1"/>
  <c r="L40" i="1" a="1"/>
  <c r="AF39" i="1"/>
  <c r="V39" i="1"/>
  <c r="L39" i="1" a="1"/>
  <c r="L39" i="1" s="1"/>
  <c r="AF38" i="1"/>
  <c r="V38" i="1"/>
  <c r="L38" i="1"/>
  <c r="L38" i="1" a="1"/>
  <c r="AF37" i="1"/>
  <c r="V37" i="1"/>
  <c r="L37" i="1" a="1"/>
  <c r="L37" i="1" s="1"/>
  <c r="AF36" i="1"/>
  <c r="V36" i="1"/>
  <c r="L36" i="1"/>
  <c r="L36" i="1" a="1"/>
  <c r="AF35" i="1"/>
  <c r="V35" i="1"/>
  <c r="L35" i="1" a="1"/>
  <c r="L35" i="1" s="1"/>
  <c r="AF34" i="1"/>
  <c r="V34" i="1"/>
  <c r="L34" i="1"/>
  <c r="L34" i="1" a="1"/>
  <c r="AF33" i="1"/>
  <c r="V33" i="1"/>
  <c r="L33" i="1"/>
  <c r="AF32" i="1"/>
  <c r="V32" i="1"/>
  <c r="AF31" i="1"/>
  <c r="V31" i="1"/>
  <c r="AF30" i="1"/>
  <c r="V30" i="1"/>
  <c r="AF29" i="1"/>
  <c r="V29" i="1"/>
  <c r="L29" i="1"/>
  <c r="L29" i="1" a="1"/>
  <c r="AF28" i="1"/>
  <c r="V28" i="1"/>
  <c r="L28" i="1" a="1"/>
  <c r="L28" i="1" s="1"/>
  <c r="AF27" i="1"/>
  <c r="V27" i="1"/>
  <c r="L27" i="1"/>
  <c r="L27" i="1" a="1"/>
  <c r="AF26" i="1"/>
  <c r="V26" i="1"/>
  <c r="L26" i="1" a="1"/>
  <c r="L26" i="1" s="1"/>
  <c r="AF25" i="1"/>
  <c r="V25" i="1"/>
  <c r="L25" i="1"/>
  <c r="L25" i="1" a="1"/>
  <c r="AF24" i="1"/>
  <c r="V24" i="1"/>
  <c r="L24" i="1" a="1"/>
  <c r="L24" i="1" s="1"/>
  <c r="AF23" i="1"/>
  <c r="V23" i="1"/>
  <c r="L23" i="1"/>
  <c r="L23" i="1" a="1"/>
  <c r="AF22" i="1"/>
  <c r="V22" i="1"/>
  <c r="L22" i="1" a="1"/>
  <c r="L22" i="1" s="1"/>
  <c r="AF21" i="1"/>
  <c r="V21" i="1"/>
  <c r="L21" i="1"/>
  <c r="L21" i="1" a="1"/>
  <c r="A9" i="1"/>
  <c r="C12" i="1" s="1"/>
  <c r="AE403" i="1" l="1"/>
  <c r="AE402" i="1"/>
  <c r="AE399" i="1"/>
  <c r="AE398" i="1"/>
  <c r="AE397" i="1"/>
  <c r="AE393" i="1"/>
  <c r="AE391" i="1"/>
  <c r="AE390" i="1"/>
  <c r="AE389" i="1"/>
  <c r="AE387" i="1"/>
  <c r="AE386" i="1"/>
  <c r="AE384" i="1"/>
  <c r="AE382" i="1"/>
  <c r="AE379" i="1"/>
  <c r="AE377" i="1"/>
  <c r="AE375" i="1"/>
  <c r="AE373" i="1"/>
  <c r="AE371" i="1"/>
  <c r="AE369" i="1"/>
  <c r="AE366" i="1"/>
  <c r="AE365" i="1"/>
  <c r="AE364" i="1"/>
  <c r="AE363" i="1"/>
  <c r="AE360" i="1"/>
  <c r="AE359" i="1"/>
  <c r="AE356" i="1"/>
  <c r="AE355" i="1"/>
  <c r="AE354" i="1"/>
  <c r="AE353" i="1"/>
  <c r="AE351" i="1"/>
  <c r="AE349" i="1"/>
  <c r="AE347" i="1"/>
  <c r="AE345" i="1"/>
  <c r="AE343" i="1"/>
  <c r="AE341" i="1"/>
  <c r="AE339" i="1"/>
  <c r="AE335" i="1"/>
  <c r="AE334" i="1"/>
  <c r="AE332" i="1"/>
  <c r="AE331" i="1"/>
  <c r="AE330" i="1"/>
  <c r="AE327" i="1"/>
  <c r="AE324" i="1"/>
  <c r="AE322" i="1"/>
  <c r="AE320" i="1"/>
  <c r="AE318" i="1"/>
  <c r="AE316" i="1"/>
  <c r="AE312" i="1"/>
  <c r="AE310" i="1"/>
  <c r="AE309" i="1"/>
  <c r="AE307" i="1"/>
  <c r="AE305" i="1"/>
  <c r="AE303" i="1"/>
  <c r="AE302" i="1"/>
  <c r="AE301" i="1"/>
  <c r="AE299" i="1"/>
  <c r="AE297" i="1"/>
  <c r="AE295" i="1"/>
  <c r="AE293" i="1"/>
  <c r="AE292" i="1"/>
  <c r="AE291" i="1"/>
  <c r="AE289" i="1"/>
  <c r="AE287" i="1"/>
  <c r="AE285" i="1"/>
  <c r="AE284" i="1"/>
  <c r="AE283" i="1"/>
  <c r="AE281" i="1"/>
  <c r="AE279" i="1"/>
  <c r="AE275" i="1"/>
  <c r="AE273" i="1"/>
  <c r="AE272" i="1"/>
  <c r="AE271" i="1"/>
  <c r="AE269" i="1"/>
  <c r="AE267" i="1"/>
  <c r="AE266" i="1"/>
  <c r="AE265" i="1"/>
  <c r="AE263" i="1"/>
  <c r="AE405" i="1"/>
  <c r="AE404" i="1"/>
  <c r="AE401" i="1"/>
  <c r="AE400" i="1"/>
  <c r="AE396" i="1"/>
  <c r="AE395" i="1"/>
  <c r="AE394" i="1"/>
  <c r="AE392" i="1"/>
  <c r="AE388" i="1"/>
  <c r="AE385" i="1"/>
  <c r="AE383" i="1"/>
  <c r="AE381" i="1"/>
  <c r="AE380" i="1"/>
  <c r="AE378" i="1"/>
  <c r="AE376" i="1"/>
  <c r="AE374" i="1"/>
  <c r="AE372" i="1"/>
  <c r="AE370" i="1"/>
  <c r="AE368" i="1"/>
  <c r="AE367" i="1"/>
  <c r="AE362" i="1"/>
  <c r="AE361" i="1"/>
  <c r="AE358" i="1"/>
  <c r="AE357" i="1"/>
  <c r="AE352" i="1"/>
  <c r="AE350" i="1"/>
  <c r="AE348" i="1"/>
  <c r="AE346" i="1"/>
  <c r="AE344" i="1"/>
  <c r="AE342" i="1"/>
  <c r="AE340" i="1"/>
  <c r="AE338" i="1"/>
  <c r="AE337" i="1"/>
  <c r="AE336" i="1"/>
  <c r="AE333" i="1"/>
  <c r="AE329" i="1"/>
  <c r="AE328" i="1"/>
  <c r="AE326" i="1"/>
  <c r="AE325" i="1"/>
  <c r="AE323" i="1"/>
  <c r="AE321" i="1"/>
  <c r="AE319" i="1"/>
  <c r="AE317" i="1"/>
  <c r="AE315" i="1"/>
  <c r="AE314" i="1"/>
  <c r="AE313" i="1"/>
  <c r="AE311" i="1"/>
  <c r="AE308" i="1"/>
  <c r="AE306" i="1"/>
  <c r="AE304" i="1"/>
  <c r="AE300" i="1"/>
  <c r="AE298" i="1"/>
  <c r="AE296" i="1"/>
  <c r="AE294" i="1"/>
  <c r="AE290" i="1"/>
  <c r="AE288" i="1"/>
  <c r="AE286" i="1"/>
  <c r="AE282" i="1"/>
  <c r="AE280" i="1"/>
  <c r="AE278" i="1"/>
  <c r="AE277" i="1"/>
  <c r="AE276" i="1"/>
  <c r="AE274" i="1"/>
  <c r="AE270" i="1"/>
  <c r="AE264" i="1"/>
  <c r="AE262" i="1"/>
  <c r="AE261" i="1"/>
  <c r="AE257" i="1"/>
  <c r="AE255" i="1"/>
  <c r="AE253" i="1"/>
  <c r="AE251" i="1"/>
  <c r="AE246" i="1"/>
  <c r="AE245" i="1"/>
  <c r="AE243" i="1"/>
  <c r="AE238" i="1"/>
  <c r="AE237" i="1"/>
  <c r="AE233" i="1"/>
  <c r="AE229" i="1"/>
  <c r="AE225" i="1"/>
  <c r="AE221" i="1"/>
  <c r="AE219" i="1"/>
  <c r="AE215" i="1"/>
  <c r="AE214" i="1"/>
  <c r="AE213" i="1"/>
  <c r="AE212" i="1"/>
  <c r="AE211" i="1"/>
  <c r="AE206" i="1"/>
  <c r="AE205" i="1"/>
  <c r="AE201" i="1"/>
  <c r="AE197" i="1"/>
  <c r="AE196" i="1"/>
  <c r="AE195" i="1"/>
  <c r="AE193" i="1"/>
  <c r="AE191" i="1"/>
  <c r="AE187" i="1"/>
  <c r="AE185" i="1"/>
  <c r="AE181" i="1"/>
  <c r="AE177" i="1"/>
  <c r="AE175" i="1"/>
  <c r="AE174" i="1"/>
  <c r="AE173" i="1"/>
  <c r="AE172" i="1"/>
  <c r="AE170" i="1"/>
  <c r="AE168" i="1"/>
  <c r="AE166" i="1"/>
  <c r="AE164" i="1"/>
  <c r="AE162" i="1"/>
  <c r="AE131" i="1"/>
  <c r="AE129" i="1"/>
  <c r="AE127" i="1"/>
  <c r="AE125" i="1"/>
  <c r="AE123" i="1"/>
  <c r="AE121" i="1"/>
  <c r="AE119" i="1"/>
  <c r="AE117" i="1"/>
  <c r="AE116" i="1"/>
  <c r="AE115" i="1"/>
  <c r="AE114" i="1"/>
  <c r="AE113" i="1"/>
  <c r="AE112" i="1"/>
  <c r="AE111" i="1"/>
  <c r="AE110" i="1"/>
  <c r="AE109" i="1"/>
  <c r="AE108" i="1"/>
  <c r="AE107" i="1"/>
  <c r="AE106" i="1"/>
  <c r="AE105" i="1"/>
  <c r="AE104" i="1"/>
  <c r="AE103" i="1"/>
  <c r="AE102" i="1"/>
  <c r="AE101" i="1"/>
  <c r="AE268" i="1"/>
  <c r="AE260" i="1"/>
  <c r="AE259" i="1"/>
  <c r="AE258" i="1"/>
  <c r="AE256" i="1"/>
  <c r="AE254" i="1"/>
  <c r="AE252" i="1"/>
  <c r="AE250" i="1"/>
  <c r="AE249" i="1"/>
  <c r="AE248" i="1"/>
  <c r="AE247" i="1"/>
  <c r="AE244" i="1"/>
  <c r="AE242" i="1"/>
  <c r="AE241" i="1"/>
  <c r="AE240" i="1"/>
  <c r="AE239" i="1"/>
  <c r="AE236" i="1"/>
  <c r="AE235" i="1"/>
  <c r="AE234" i="1"/>
  <c r="AE232" i="1"/>
  <c r="AE231" i="1"/>
  <c r="AE230" i="1"/>
  <c r="AE228" i="1"/>
  <c r="AE227" i="1"/>
  <c r="AE226" i="1"/>
  <c r="AE224" i="1"/>
  <c r="AE223" i="1"/>
  <c r="AE222" i="1"/>
  <c r="AE220" i="1"/>
  <c r="AE218" i="1"/>
  <c r="AE217" i="1"/>
  <c r="AE216" i="1"/>
  <c r="AE210" i="1"/>
  <c r="AE209" i="1"/>
  <c r="AE208" i="1"/>
  <c r="AE207" i="1"/>
  <c r="AE204" i="1"/>
  <c r="AE203" i="1"/>
  <c r="AE202" i="1"/>
  <c r="AE200" i="1"/>
  <c r="AE199" i="1"/>
  <c r="AE198" i="1"/>
  <c r="AE194" i="1"/>
  <c r="AE192" i="1"/>
  <c r="AE190" i="1"/>
  <c r="AE189" i="1"/>
  <c r="AE188" i="1"/>
  <c r="AE186" i="1"/>
  <c r="AE184" i="1"/>
  <c r="AE183" i="1"/>
  <c r="AE182" i="1"/>
  <c r="AE180" i="1"/>
  <c r="AE179" i="1"/>
  <c r="AE178" i="1"/>
  <c r="AE176" i="1"/>
  <c r="AE171" i="1"/>
  <c r="AE169" i="1"/>
  <c r="AE167" i="1"/>
  <c r="AE165" i="1"/>
  <c r="AE163" i="1"/>
  <c r="AE161" i="1"/>
  <c r="AE160" i="1"/>
  <c r="AE159" i="1"/>
  <c r="AE158" i="1"/>
  <c r="AE157" i="1"/>
  <c r="AE156" i="1"/>
  <c r="AE155" i="1"/>
  <c r="AE154" i="1"/>
  <c r="AE153" i="1"/>
  <c r="AE152" i="1"/>
  <c r="AE151" i="1"/>
  <c r="AE150" i="1"/>
  <c r="AE149" i="1"/>
  <c r="AE148" i="1"/>
  <c r="AE147" i="1"/>
  <c r="AE146" i="1"/>
  <c r="AE145" i="1"/>
  <c r="AE144" i="1"/>
  <c r="AE143" i="1"/>
  <c r="AE142" i="1"/>
  <c r="AE141" i="1"/>
  <c r="AE139" i="1"/>
  <c r="AE137" i="1"/>
  <c r="AE135" i="1"/>
  <c r="AE133" i="1"/>
  <c r="AE130" i="1"/>
  <c r="AE126" i="1"/>
  <c r="AE122" i="1"/>
  <c r="AE118"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1" i="1"/>
  <c r="AE69" i="1"/>
  <c r="AE67" i="1"/>
  <c r="AE65" i="1"/>
  <c r="AE63" i="1"/>
  <c r="AE60" i="1"/>
  <c r="AE58" i="1"/>
  <c r="AE52" i="1"/>
  <c r="AE50" i="1"/>
  <c r="AE44" i="1"/>
  <c r="AE42" i="1"/>
  <c r="AE38" i="1"/>
  <c r="AE34" i="1"/>
  <c r="AE31" i="1"/>
  <c r="AE29" i="1"/>
  <c r="AE25" i="1"/>
  <c r="AE21" i="1"/>
  <c r="AE140" i="1"/>
  <c r="AE138" i="1"/>
  <c r="AE136" i="1"/>
  <c r="AE134" i="1"/>
  <c r="AE132" i="1"/>
  <c r="AE128" i="1"/>
  <c r="AE124" i="1"/>
  <c r="AE120" i="1"/>
  <c r="AE61" i="1"/>
  <c r="AE59" i="1"/>
  <c r="AE57" i="1"/>
  <c r="AE55" i="1"/>
  <c r="AE53" i="1"/>
  <c r="AE51" i="1"/>
  <c r="AE49" i="1"/>
  <c r="AE47" i="1"/>
  <c r="AE45" i="1"/>
  <c r="AE43" i="1"/>
  <c r="AE41" i="1"/>
  <c r="AE39" i="1"/>
  <c r="AE37" i="1"/>
  <c r="AE35" i="1"/>
  <c r="AE33" i="1"/>
  <c r="AE32" i="1"/>
  <c r="AE30" i="1"/>
  <c r="AE28" i="1"/>
  <c r="AE26" i="1"/>
  <c r="AE24" i="1"/>
  <c r="AE22" i="1"/>
  <c r="AE73" i="1"/>
  <c r="AE72" i="1"/>
  <c r="AE70" i="1"/>
  <c r="AE68" i="1"/>
  <c r="AE66" i="1"/>
  <c r="AE64" i="1"/>
  <c r="AE62" i="1"/>
  <c r="AE56" i="1"/>
  <c r="AE54" i="1"/>
  <c r="AE48" i="1"/>
  <c r="AE46" i="1"/>
  <c r="AE40" i="1"/>
  <c r="AE36" i="1"/>
  <c r="AE27" i="1"/>
  <c r="AE23" i="1"/>
  <c r="L172" i="1"/>
  <c r="L330" i="1"/>
  <c r="L468" i="1"/>
  <c r="L425" i="1"/>
  <c r="L357" i="1" l="1"/>
  <c r="L469" i="1"/>
  <c r="L472" i="1" s="1"/>
  <c r="L361" i="1" l="1"/>
  <c r="L17" i="1"/>
  <c r="L9" i="1"/>
  <c r="L363" i="1"/>
  <c r="L404" i="1" s="1"/>
  <c r="L409" i="1" s="1"/>
  <c r="L427" i="1" s="1"/>
  <c r="L10" i="1" s="1"/>
  <c r="K10" i="1" s="1"/>
  <c r="L432" i="1" l="1"/>
  <c r="G9" i="1"/>
</calcChain>
</file>

<file path=xl/sharedStrings.xml><?xml version="1.0" encoding="utf-8"?>
<sst xmlns="http://schemas.openxmlformats.org/spreadsheetml/2006/main" count="1376" uniqueCount="562">
  <si>
    <t>School Budget Plan 2018 - 2019</t>
  </si>
  <si>
    <t xml:space="preserve"> </t>
  </si>
  <si>
    <t>Description</t>
  </si>
  <si>
    <t>Agresso</t>
  </si>
  <si>
    <t>Project</t>
  </si>
  <si>
    <t>Res No</t>
  </si>
  <si>
    <t>CFR</t>
  </si>
  <si>
    <t>Main</t>
  </si>
  <si>
    <t>Account</t>
  </si>
  <si>
    <t>Code</t>
  </si>
  <si>
    <t>School</t>
  </si>
  <si>
    <t>(cat2)</t>
  </si>
  <si>
    <t>lookup</t>
  </si>
  <si>
    <t>Budget</t>
  </si>
  <si>
    <t>(employees</t>
  </si>
  <si>
    <t>only)</t>
  </si>
  <si>
    <t>£</t>
  </si>
  <si>
    <t>Balance held in contingency (detail code 0080)</t>
  </si>
  <si>
    <t>EMPLOYEES</t>
  </si>
  <si>
    <t>Teaching Staff</t>
  </si>
  <si>
    <t>Teachers</t>
  </si>
  <si>
    <t>A0400</t>
  </si>
  <si>
    <t>E01</t>
  </si>
  <si>
    <t>E139C</t>
  </si>
  <si>
    <t>E0001</t>
  </si>
  <si>
    <t>Woodenhill Primary School</t>
  </si>
  <si>
    <t>-</t>
  </si>
  <si>
    <t>Teachers - Supply</t>
  </si>
  <si>
    <t>A0401</t>
  </si>
  <si>
    <t>E02</t>
  </si>
  <si>
    <t>E102C</t>
  </si>
  <si>
    <t>Ascot Heath CE Junior School</t>
  </si>
  <si>
    <t>Teachers - Statemented</t>
  </si>
  <si>
    <t>A0402</t>
  </si>
  <si>
    <t>E101C</t>
  </si>
  <si>
    <t>Ascot Heath Infant School</t>
  </si>
  <si>
    <t>Teachers - Pre-Statemented</t>
  </si>
  <si>
    <t>A0403</t>
  </si>
  <si>
    <t>E104C</t>
  </si>
  <si>
    <t>Binfield CE Primary School</t>
  </si>
  <si>
    <t>Foreign Language Assistants</t>
  </si>
  <si>
    <t>A0404</t>
  </si>
  <si>
    <t>E03</t>
  </si>
  <si>
    <t>E105C</t>
  </si>
  <si>
    <t>Birch Hill Primary School</t>
  </si>
  <si>
    <t>Teachers - Other</t>
  </si>
  <si>
    <t>A0405</t>
  </si>
  <si>
    <t>E07</t>
  </si>
  <si>
    <t>E106C</t>
  </si>
  <si>
    <t>Broadmoor Primary School</t>
  </si>
  <si>
    <t>Teachers - Insurance Premiums for supply</t>
  </si>
  <si>
    <t>E10</t>
  </si>
  <si>
    <t>E132C</t>
  </si>
  <si>
    <t>Winkfield St Mary's CE Primary</t>
  </si>
  <si>
    <t>Teachers SEN Co-ordinator</t>
  </si>
  <si>
    <t>A0408</t>
  </si>
  <si>
    <t>E107C</t>
  </si>
  <si>
    <t>College Town Infant &amp; Nursery School</t>
  </si>
  <si>
    <t>Teachers - Agency</t>
  </si>
  <si>
    <t>A0443</t>
  </si>
  <si>
    <t>E26</t>
  </si>
  <si>
    <t>E108C</t>
  </si>
  <si>
    <t>College Town Junior School</t>
  </si>
  <si>
    <t>E110C</t>
  </si>
  <si>
    <t>Cranbourne Primary School</t>
  </si>
  <si>
    <t>E316E</t>
  </si>
  <si>
    <t>College Hall</t>
  </si>
  <si>
    <t>Support Staff</t>
  </si>
  <si>
    <t>E111C</t>
  </si>
  <si>
    <t>Crown Wood Primary School</t>
  </si>
  <si>
    <t>Support Staff - Premiums for Supply Cover</t>
  </si>
  <si>
    <t>E11</t>
  </si>
  <si>
    <t>E112C</t>
  </si>
  <si>
    <t>Crowthorne CE Primary School</t>
  </si>
  <si>
    <t>Support Employees</t>
  </si>
  <si>
    <t>A0610</t>
  </si>
  <si>
    <t>E147D</t>
  </si>
  <si>
    <t>Easthampstead Park School</t>
  </si>
  <si>
    <t>Non-Teaching Assistants</t>
  </si>
  <si>
    <t>A0630</t>
  </si>
  <si>
    <t>E148D</t>
  </si>
  <si>
    <t>Edgbarrow School</t>
  </si>
  <si>
    <t>Non-Teaching Assistants - Statemented</t>
  </si>
  <si>
    <t>A0631</t>
  </si>
  <si>
    <t>E113C</t>
  </si>
  <si>
    <t>Fox Hill Primary School</t>
  </si>
  <si>
    <t>Non-Teaching Assistants - Pre-Statemented</t>
  </si>
  <si>
    <t>A0632</t>
  </si>
  <si>
    <t>E149D</t>
  </si>
  <si>
    <t>Garth Hill College</t>
  </si>
  <si>
    <t>`E149D</t>
  </si>
  <si>
    <t>E149H</t>
  </si>
  <si>
    <t>Non-Teaching Assistants - Other</t>
  </si>
  <si>
    <t>A0633</t>
  </si>
  <si>
    <t>E116C</t>
  </si>
  <si>
    <t>Great Hollands Primary School</t>
  </si>
  <si>
    <t>E116H</t>
  </si>
  <si>
    <t>Education Nursery Nurses</t>
  </si>
  <si>
    <t>A0640</t>
  </si>
  <si>
    <t>E117C</t>
  </si>
  <si>
    <t>Harmans Water Primary School</t>
  </si>
  <si>
    <t>School Librarians</t>
  </si>
  <si>
    <t>A0655</t>
  </si>
  <si>
    <t>E118C</t>
  </si>
  <si>
    <t>Holly Spring Infant &amp; Nursery School</t>
  </si>
  <si>
    <t>Support Staff - Agency</t>
  </si>
  <si>
    <t>A0643</t>
  </si>
  <si>
    <t>E123C</t>
  </si>
  <si>
    <t>Owlsmoor Primary School</t>
  </si>
  <si>
    <t>E119C</t>
  </si>
  <si>
    <t>Holly Spring Junior School</t>
  </si>
  <si>
    <t>Premises Staff</t>
  </si>
  <si>
    <t>E158E</t>
  </si>
  <si>
    <t>Kennel Lane School</t>
  </si>
  <si>
    <t>A0700</t>
  </si>
  <si>
    <t>E04</t>
  </si>
  <si>
    <t>E121C</t>
  </si>
  <si>
    <t>Meadow Vale Primary School</t>
  </si>
  <si>
    <t>E121H</t>
  </si>
  <si>
    <t>Premises Staff - Overtime</t>
  </si>
  <si>
    <t>A0701</t>
  </si>
  <si>
    <t>E122C</t>
  </si>
  <si>
    <t>New Scotland Hill Primary School</t>
  </si>
  <si>
    <t>Premises - Agency</t>
  </si>
  <si>
    <t>A0743</t>
  </si>
  <si>
    <t>E28</t>
  </si>
  <si>
    <t>E150D</t>
  </si>
  <si>
    <t>Ranelagh CE School</t>
  </si>
  <si>
    <t>E150H</t>
  </si>
  <si>
    <t>E151D</t>
  </si>
  <si>
    <t>Sandhurst School</t>
  </si>
  <si>
    <t>Transport Staff</t>
  </si>
  <si>
    <t>E129C</t>
  </si>
  <si>
    <t>Sandy Lane Primary School</t>
  </si>
  <si>
    <t>A0750</t>
  </si>
  <si>
    <t>E130C</t>
  </si>
  <si>
    <t>St Joseph's C Primary School, Bracknell</t>
  </si>
  <si>
    <t>E131C</t>
  </si>
  <si>
    <t>St Margaret Clitherow C Primary School</t>
  </si>
  <si>
    <t>Administrative Staff</t>
  </si>
  <si>
    <t>E134C</t>
  </si>
  <si>
    <t>St Michael's CE Primary School, Sandhurst</t>
  </si>
  <si>
    <t>Administrative &amp; Clerical</t>
  </si>
  <si>
    <t>A0770</t>
  </si>
  <si>
    <t>E05</t>
  </si>
  <si>
    <t>E133C</t>
  </si>
  <si>
    <t>St Michael's Easthampstead CE Aided Primary School</t>
  </si>
  <si>
    <t>Admin &amp; Clerical - Overtime</t>
  </si>
  <si>
    <t>A0771</t>
  </si>
  <si>
    <t>E146D</t>
  </si>
  <si>
    <t>The Brakenhale School</t>
  </si>
  <si>
    <t>Agency</t>
  </si>
  <si>
    <t>A0773</t>
  </si>
  <si>
    <t>E124C</t>
  </si>
  <si>
    <t>The Pines Infant &amp; Nursery School</t>
  </si>
  <si>
    <t>Other Staff</t>
  </si>
  <si>
    <t>E125C</t>
  </si>
  <si>
    <t>The Pines Junior School</t>
  </si>
  <si>
    <t>Catering Staff- Agency</t>
  </si>
  <si>
    <t>A0803</t>
  </si>
  <si>
    <t>E06</t>
  </si>
  <si>
    <t>E126C</t>
  </si>
  <si>
    <t>The Pines School</t>
  </si>
  <si>
    <t>Catering Staff</t>
  </si>
  <si>
    <t>A0800</t>
  </si>
  <si>
    <t>E135C</t>
  </si>
  <si>
    <t>Uplands Primary School</t>
  </si>
  <si>
    <t>Midday Supervisors &amp; Lunchtime Controllers</t>
  </si>
  <si>
    <t>A0830</t>
  </si>
  <si>
    <t>E136C</t>
  </si>
  <si>
    <t>Warfield CE Primary School</t>
  </si>
  <si>
    <t>E136F</t>
  </si>
  <si>
    <t>E137C</t>
  </si>
  <si>
    <t>Whitegrove Primary School</t>
  </si>
  <si>
    <t>Salary On Costs</t>
  </si>
  <si>
    <t>E138C</t>
  </si>
  <si>
    <t>Wildridings Primary School</t>
  </si>
  <si>
    <t>National Insurance - Teachers</t>
  </si>
  <si>
    <t>E0002</t>
  </si>
  <si>
    <t>National Insurance - Supply Teachers</t>
  </si>
  <si>
    <t>E140C</t>
  </si>
  <si>
    <t>Jennetts Park Primary</t>
  </si>
  <si>
    <t>National Insurance - Teachers - Statemented</t>
  </si>
  <si>
    <t>National Insurance - Teachers - Pre-Statemented</t>
  </si>
  <si>
    <t>National Insurance - Foreign Language Assistants</t>
  </si>
  <si>
    <t>National Insurance - Teachers Other</t>
  </si>
  <si>
    <t>National Insurance - Teachers SEN Co-ordinator</t>
  </si>
  <si>
    <t>National Insurance - Support Employees</t>
  </si>
  <si>
    <t>National Insurance - Non Teaching Assistants</t>
  </si>
  <si>
    <t>National Insurance - Non Teaching Assistants - Statemented</t>
  </si>
  <si>
    <t>National Insurance - Non Teaching Assistants - Pre Statemented</t>
  </si>
  <si>
    <t>National Insurance - Non Teaching Assistants Other</t>
  </si>
  <si>
    <t>National Insurance - Education Nursery Nurses</t>
  </si>
  <si>
    <t>National Insurance - School Librarians</t>
  </si>
  <si>
    <t>National Insurance - Premises Staff</t>
  </si>
  <si>
    <t>National Insurance - Premises Staff Overtime</t>
  </si>
  <si>
    <t>National Insurance - Transport Staff</t>
  </si>
  <si>
    <t>National Insurance - Admin &amp; Clerical</t>
  </si>
  <si>
    <t>National Insurance - Admin &amp; Clerical Overtime</t>
  </si>
  <si>
    <t>National Insurance - Catering staff</t>
  </si>
  <si>
    <t>National Insurance - Midday Supervisors &amp; Lunchtime Controllers</t>
  </si>
  <si>
    <t>NI Salary Sacrifice - Teachers</t>
  </si>
  <si>
    <t>NI Salary Sacrifice - Supply Teachers</t>
  </si>
  <si>
    <t>NI Salary Sacrifice - Teachers - Statemented</t>
  </si>
  <si>
    <t>NI Salary Sacrifice - Teachers - Pre-Statemented</t>
  </si>
  <si>
    <t>NI Salary Sacrifice - Foreign Language Assistants</t>
  </si>
  <si>
    <t>NI Salary Sacrifice - Teachers Other</t>
  </si>
  <si>
    <t>NI Salary Sacrifice - Teachers SEN Co-ordinator</t>
  </si>
  <si>
    <t>NI Salary Sacrifice - Support Employees</t>
  </si>
  <si>
    <t>NI Salary Sacrifice - Non Teaching Assistants</t>
  </si>
  <si>
    <t>NI Salary Sacrifice - Non Teaching Assistants - Statemented</t>
  </si>
  <si>
    <t>NI Salary Sacrifice - Non Teaching Assistants - Pre Statemented</t>
  </si>
  <si>
    <t>NI Salary Sacrifice - Non Teaching Assistants Other</t>
  </si>
  <si>
    <t>NI Salary Sacrifice - Education Nursery Nurses</t>
  </si>
  <si>
    <t>NI Salary Sacrifice - School Librarians</t>
  </si>
  <si>
    <t>NI Salary Sacrifice - Premises Staff</t>
  </si>
  <si>
    <t>NI Salary Sacrifice - Premises Staff Overtime</t>
  </si>
  <si>
    <t>NI Salary Sacrifice - Transport Staff</t>
  </si>
  <si>
    <t>NI Salary Sacrifice - Admin &amp; Clerical</t>
  </si>
  <si>
    <t>NI Salary Sacrifice - Admin &amp; Clerical Overtime</t>
  </si>
  <si>
    <t>NI Salary Sacrifice - Catering staff</t>
  </si>
  <si>
    <t>NI Salary Sacrifice - Midday Supervisors &amp; Lunchtime Controllers</t>
  </si>
  <si>
    <t>Superannuation - LGPS - Foreign Language Assistants</t>
  </si>
  <si>
    <t>Superannuation - LGPS - Support Employees</t>
  </si>
  <si>
    <t>Superannuation - LGPS - Non Teaching Assistants</t>
  </si>
  <si>
    <t>Superannuation - LGPS - Non Teaching Assistants - Statemented</t>
  </si>
  <si>
    <t>Superannuation - LGPS - Non T Assistants - Pre Statemented</t>
  </si>
  <si>
    <t>Superannuation - LGPS - Non Teaching Assistants Other</t>
  </si>
  <si>
    <t>Superannuation - LGPS - Education Nursery Nurses</t>
  </si>
  <si>
    <t>Superannuation - LGPS - School Librarians</t>
  </si>
  <si>
    <t>Superannuation - LGPS - Premises Staff</t>
  </si>
  <si>
    <t>Superannuation - LGPS - Premises Staff Overtime</t>
  </si>
  <si>
    <t>Superannuation - LGPS - Transport Staff</t>
  </si>
  <si>
    <t>Superannuation - LGPS - Admin &amp; Clerical</t>
  </si>
  <si>
    <t>Superannuation - LGPS - Admin &amp; Clerical Overtime</t>
  </si>
  <si>
    <t>Superannuation - LGPS - Catering Staff</t>
  </si>
  <si>
    <t>Superannuation - LGPS - Midday Supervisors &amp; Lunch Controllers</t>
  </si>
  <si>
    <t>Super - LGPS Past Service Deficit - Foreign Language Assistants</t>
  </si>
  <si>
    <t>Super - LGPS Past Service Deficit - Support Employees</t>
  </si>
  <si>
    <t>Super - LGPS Past Service Deficit - Non Teaching Assistants</t>
  </si>
  <si>
    <t>Super - LGPS Past Service Deficit - N T Assistants - Statemented</t>
  </si>
  <si>
    <t>Super - LGPS Past Service Deficit - N. T Assists - Pre Statemented</t>
  </si>
  <si>
    <t>Super- LGPS Past Service Deficit - Non Teaching Assistants Other</t>
  </si>
  <si>
    <t>Super - LGPS Past Service Deficit - Education Nursery Nurses</t>
  </si>
  <si>
    <t>Super - LGPS Past Service Deficit - School Librarians</t>
  </si>
  <si>
    <t>Super - LGPS Past Service Deficit - Premises Staff</t>
  </si>
  <si>
    <t>Super - LGPS Past Service Deficit - Premises Staff Overtime</t>
  </si>
  <si>
    <t>Super - LGPS Past Service Deficit - Admin &amp; Clerical</t>
  </si>
  <si>
    <t>Super - LGPS Past Service Deficit - Admin &amp; Clerical Overtime</t>
  </si>
  <si>
    <t>Super - LGPS Past Service Deficit - Catering Staff</t>
  </si>
  <si>
    <t>Super - LGPS Past Service Deficit - Transport Staff</t>
  </si>
  <si>
    <t>Super - LGPS Past Service Deficit - Midday Sup &amp; Lunch Controllers</t>
  </si>
  <si>
    <t>Superannuation - Teachers</t>
  </si>
  <si>
    <t>Superannuation - Supply Teachers</t>
  </si>
  <si>
    <t>Superannuation - Teachers - Statemented</t>
  </si>
  <si>
    <t>Superannuation - Teachers - Pre-Statemented</t>
  </si>
  <si>
    <t>Superannuation - Teachers Other</t>
  </si>
  <si>
    <t>Superannuation - Teachers SEN Co-ordinator</t>
  </si>
  <si>
    <t>Apprenticeship levy - Teachers</t>
  </si>
  <si>
    <t>0140</t>
  </si>
  <si>
    <t>Apprenticeship levy - Supply Teachers</t>
  </si>
  <si>
    <t>Apprenticeship levy - Teachers - Statemented</t>
  </si>
  <si>
    <t>Apprenticeship levy - Teachers - Pre-Statemented</t>
  </si>
  <si>
    <t>Apprenticeship levy - Foreign Language Assistants</t>
  </si>
  <si>
    <t>Apprenticeship levy - Teachers Other</t>
  </si>
  <si>
    <t>Apprenticeship levy- Teachers SEN Co-ordinator</t>
  </si>
  <si>
    <t>Apprenticeship levy - Support Employees</t>
  </si>
  <si>
    <t>Apprenticeship levy - Non Teaching Assistants</t>
  </si>
  <si>
    <t>Apprenticeship levy- Non Teaching Assistants - Statemented</t>
  </si>
  <si>
    <t>Apprenticeship levy - Non Teaching Assistants - Pre Statemented</t>
  </si>
  <si>
    <t>Apprenticeship levy - Non Teaching Assistants Other</t>
  </si>
  <si>
    <t>Apprenticeship levy - Education Nursery Nurses</t>
  </si>
  <si>
    <t>Apprenticeship levy - School Librarians</t>
  </si>
  <si>
    <t>Apprenticeship levy - Premises Staff</t>
  </si>
  <si>
    <t>Apprenticeship levy - Premises Staff Overtime</t>
  </si>
  <si>
    <t>Apprenticeship levy - Transport Staff</t>
  </si>
  <si>
    <t>Apprenticeship levy - Admin &amp; Clerical</t>
  </si>
  <si>
    <t>Apprenticeship levy - Admin &amp; Clerical Overtime</t>
  </si>
  <si>
    <t>Apprenticeship levy - Catering staff</t>
  </si>
  <si>
    <t>Apprenticeship levy - Midday Supervisors &amp; Lunchtime Controllers</t>
  </si>
  <si>
    <t>Indirect Employee Expenses</t>
  </si>
  <si>
    <t>Subsidised Staff Services</t>
  </si>
  <si>
    <t>E08</t>
  </si>
  <si>
    <t>Subsistence</t>
  </si>
  <si>
    <t>Subsistence - Taxable</t>
  </si>
  <si>
    <t>Staff Advertising</t>
  </si>
  <si>
    <t>Interview Expenses</t>
  </si>
  <si>
    <t>Recruitment Expenses</t>
  </si>
  <si>
    <t>Severance Payments - One Off</t>
  </si>
  <si>
    <t>Employers &amp; Public Liability Insurance</t>
  </si>
  <si>
    <t>Training Costs</t>
  </si>
  <si>
    <t>E09</t>
  </si>
  <si>
    <t>Counselling costs</t>
  </si>
  <si>
    <t>Sub total - Employees</t>
  </si>
  <si>
    <t>PREMISES</t>
  </si>
  <si>
    <t>Repairs &amp; Maintenance</t>
  </si>
  <si>
    <t>R&amp;M - Reactive</t>
  </si>
  <si>
    <t>E12</t>
  </si>
  <si>
    <t>R&amp;M - Service Contracts</t>
  </si>
  <si>
    <t>Schools Building Works &gt; £2,000</t>
  </si>
  <si>
    <r>
      <t>E30</t>
    </r>
    <r>
      <rPr>
        <sz val="10"/>
        <rFont val="Arial"/>
        <family val="2"/>
      </rPr>
      <t xml:space="preserve"> (dr)</t>
    </r>
  </si>
  <si>
    <t>E30 (dr)</t>
  </si>
  <si>
    <r>
      <t>CE02</t>
    </r>
    <r>
      <rPr>
        <sz val="10"/>
        <rFont val="Arial"/>
        <family val="2"/>
      </rPr>
      <t xml:space="preserve"> (cr)</t>
    </r>
  </si>
  <si>
    <t>CE02 (cr)</t>
  </si>
  <si>
    <r>
      <t xml:space="preserve">CI04 </t>
    </r>
    <r>
      <rPr>
        <sz val="10"/>
        <rFont val="Arial"/>
        <family val="2"/>
      </rPr>
      <t>(dr)</t>
    </r>
  </si>
  <si>
    <t>CI04 (dr)</t>
  </si>
  <si>
    <t>Minor Improvement Schemes</t>
  </si>
  <si>
    <t>E30</t>
  </si>
  <si>
    <t>Grounds Maintenance Costs</t>
  </si>
  <si>
    <t>E13</t>
  </si>
  <si>
    <t>Energy</t>
  </si>
  <si>
    <t>Electricity</t>
  </si>
  <si>
    <t>E16</t>
  </si>
  <si>
    <t>Gas</t>
  </si>
  <si>
    <t>Oil</t>
  </si>
  <si>
    <t>Solid Fuel</t>
  </si>
  <si>
    <t>Rent &amp; Rates</t>
  </si>
  <si>
    <t>Rent of Property</t>
  </si>
  <si>
    <t>E18</t>
  </si>
  <si>
    <t>Land-Rents Payable</t>
  </si>
  <si>
    <t>Occasional Hire of Premises</t>
  </si>
  <si>
    <t>Business Rates</t>
  </si>
  <si>
    <t>E17</t>
  </si>
  <si>
    <t>Council Tax</t>
  </si>
  <si>
    <t>Water Services</t>
  </si>
  <si>
    <t>Water &amp; Sewerage</t>
  </si>
  <si>
    <t>E15</t>
  </si>
  <si>
    <t>Cleaning</t>
  </si>
  <si>
    <t>Contract Cleaning</t>
  </si>
  <si>
    <t>E14</t>
  </si>
  <si>
    <t>Refuse Collection</t>
  </si>
  <si>
    <t>Insurances</t>
  </si>
  <si>
    <t>Premises Insurance</t>
  </si>
  <si>
    <t>E23</t>
  </si>
  <si>
    <t>Sub total - Premises</t>
  </si>
  <si>
    <t>TRANSPORT</t>
  </si>
  <si>
    <t>Purchase of Vehicles</t>
  </si>
  <si>
    <r>
      <t>CE03</t>
    </r>
    <r>
      <rPr>
        <sz val="10"/>
        <rFont val="Arial"/>
        <family val="2"/>
      </rPr>
      <t xml:space="preserve"> (cr)</t>
    </r>
  </si>
  <si>
    <t>CE03 (cr)</t>
  </si>
  <si>
    <t>Vehicle Repairs</t>
  </si>
  <si>
    <t>E19</t>
  </si>
  <si>
    <t>Running Costs</t>
  </si>
  <si>
    <t>Petrol</t>
  </si>
  <si>
    <t>Diesel</t>
  </si>
  <si>
    <t>Excise Licence</t>
  </si>
  <si>
    <t>MOT Tests</t>
  </si>
  <si>
    <t>Contract Hire</t>
  </si>
  <si>
    <t>CTO Vehicle Hire Recharge</t>
  </si>
  <si>
    <t>Vehicle Hire Charge</t>
  </si>
  <si>
    <t>Public Transport</t>
  </si>
  <si>
    <t>Staff Public Transport Fares</t>
  </si>
  <si>
    <t>Taxi Fares - Home/School Transport</t>
  </si>
  <si>
    <t>E24</t>
  </si>
  <si>
    <t>Car Allowance</t>
  </si>
  <si>
    <t>Lump Sum Allowance</t>
  </si>
  <si>
    <t>Mileage Allowance - Claims</t>
  </si>
  <si>
    <t>Transport Insurance</t>
  </si>
  <si>
    <t>Vehicle Insurance Premium</t>
  </si>
  <si>
    <t>Sub total - Transport</t>
  </si>
  <si>
    <t>SUPPLIES &amp; SERVICES</t>
  </si>
  <si>
    <t>Equipment, Furniture &amp; Materials</t>
  </si>
  <si>
    <t>Equipment - Purchase</t>
  </si>
  <si>
    <t>E22</t>
  </si>
  <si>
    <t>Equipment - Rental</t>
  </si>
  <si>
    <t>Equipment - R&amp;M</t>
  </si>
  <si>
    <t>Schools Equipment &gt; £2,000</t>
  </si>
  <si>
    <r>
      <t>CE04</t>
    </r>
    <r>
      <rPr>
        <sz val="10"/>
        <rFont val="Arial"/>
        <family val="2"/>
      </rPr>
      <t xml:space="preserve"> (cr)</t>
    </r>
  </si>
  <si>
    <t>CE04 (cr)</t>
  </si>
  <si>
    <t>Cleaning and Domestic Equipment</t>
  </si>
  <si>
    <t>Furniture - Purchase</t>
  </si>
  <si>
    <t>Furniture - Repair</t>
  </si>
  <si>
    <t>Materials</t>
  </si>
  <si>
    <t>Cleaning materials</t>
  </si>
  <si>
    <t>Window Cleaning</t>
  </si>
  <si>
    <t>Swimming Pool Chemicals</t>
  </si>
  <si>
    <t>Cost of Goods Sold</t>
  </si>
  <si>
    <t>Curriculum Expenditure</t>
  </si>
  <si>
    <t>Learning Resources - Purchase</t>
  </si>
  <si>
    <t>Special Educational Needs</t>
  </si>
  <si>
    <t>SEN Non-Learning Resources</t>
  </si>
  <si>
    <t>SEN Learning Resources</t>
  </si>
  <si>
    <t>Catering</t>
  </si>
  <si>
    <t>Catering Equipment - Purchase</t>
  </si>
  <si>
    <t>E25</t>
  </si>
  <si>
    <t>Catering Consumables</t>
  </si>
  <si>
    <t>Catering - Payments to Contractors</t>
  </si>
  <si>
    <t>Free Meals Subsidy</t>
  </si>
  <si>
    <t>Clothing &amp; Laundry</t>
  </si>
  <si>
    <t>Clothing &amp; Uniform - Staff</t>
  </si>
  <si>
    <t>Clothing &amp; Uniform - Clients &amp; Pupils</t>
  </si>
  <si>
    <t>Laundry</t>
  </si>
  <si>
    <t>Printing, Stationery &amp; General Office</t>
  </si>
  <si>
    <t>Printing and Design</t>
  </si>
  <si>
    <t>Photocopying</t>
  </si>
  <si>
    <t>Print Room Reprographics Charge</t>
  </si>
  <si>
    <t>Office Stationery</t>
  </si>
  <si>
    <t>Reference Books &amp; Publications</t>
  </si>
  <si>
    <t>Services (undertaken by companies external to BFBC)</t>
  </si>
  <si>
    <t>Legal Fees</t>
  </si>
  <si>
    <t>Consultants Fees</t>
  </si>
  <si>
    <t>E27</t>
  </si>
  <si>
    <t>Translating &amp; Interpreting</t>
  </si>
  <si>
    <t>Externally Purchased Professional Services - Non Curriculum</t>
  </si>
  <si>
    <t>Externally Purchased Professional Services - Curriculum</t>
  </si>
  <si>
    <t>Pupil Exam Expenses</t>
  </si>
  <si>
    <t>E21</t>
  </si>
  <si>
    <t>Computing &amp; Communications - Non Curriculum</t>
  </si>
  <si>
    <t>Postage</t>
  </si>
  <si>
    <t>Telephones - Rental &amp; Call Charges</t>
  </si>
  <si>
    <t>Computer - Purchase</t>
  </si>
  <si>
    <t>Computer Consumables</t>
  </si>
  <si>
    <t>Computer Maintenance</t>
  </si>
  <si>
    <t>Computer Lines</t>
  </si>
  <si>
    <t>Computer Software</t>
  </si>
  <si>
    <t>Computer Software Maintenance</t>
  </si>
  <si>
    <t>Computing &amp; Communications - Curriculum</t>
  </si>
  <si>
    <t>Schools ICT Learning Resources - Purchases</t>
  </si>
  <si>
    <t>E20</t>
  </si>
  <si>
    <t>Schools ICT Learning Resources - Consumables</t>
  </si>
  <si>
    <t>Schools ICT Learning Resources - R&amp;M</t>
  </si>
  <si>
    <t>Schools ICT Learning Resources - Computer Lines</t>
  </si>
  <si>
    <t>Schools ICT Learning Resources - Software</t>
  </si>
  <si>
    <t>Schools ICT Learning Resources - Software Maintenance</t>
  </si>
  <si>
    <t>Refreshments</t>
  </si>
  <si>
    <t>E9</t>
  </si>
  <si>
    <t>Hospitality</t>
  </si>
  <si>
    <t xml:space="preserve">Promotion of school, e.g. school prospectus. • Marketing costs </t>
  </si>
  <si>
    <t>Miscellaneous</t>
  </si>
  <si>
    <t>Banking Charges</t>
  </si>
  <si>
    <t>Cash Collections</t>
  </si>
  <si>
    <t>Licences</t>
  </si>
  <si>
    <t>Insurance Premiums</t>
  </si>
  <si>
    <t>Insurance Premiums - Educational Visits</t>
  </si>
  <si>
    <t>Compensation payments</t>
  </si>
  <si>
    <t>Other Expenses</t>
  </si>
  <si>
    <t>Interest paid on loan</t>
  </si>
  <si>
    <t>E29</t>
  </si>
  <si>
    <t>Interest on Late Payment of Invoices</t>
  </si>
  <si>
    <t>School Loan (Principal) Repayment</t>
  </si>
  <si>
    <t>Education Services</t>
  </si>
  <si>
    <t>Educational Visits</t>
  </si>
  <si>
    <t>Subscriptions</t>
  </si>
  <si>
    <t>Sub total - Supplies &amp; Services</t>
  </si>
  <si>
    <t>THIRD PARTY PAYMENTS</t>
  </si>
  <si>
    <t>Museum Service (RBC)</t>
  </si>
  <si>
    <t>Contracted Services</t>
  </si>
  <si>
    <t>Sub total - Third Party Payments</t>
  </si>
  <si>
    <t>TRADING SERVICES</t>
  </si>
  <si>
    <t>Services Bought from Bracknell Forest Borough Council</t>
  </si>
  <si>
    <t>Financial Services</t>
  </si>
  <si>
    <t>Insurances - premises related</t>
  </si>
  <si>
    <t>Insurances - employer &amp; public liability related</t>
  </si>
  <si>
    <t>Information Technology Services</t>
  </si>
  <si>
    <t>Personnel Services</t>
  </si>
  <si>
    <t>Health &amp; Safety</t>
  </si>
  <si>
    <t>Valuers Services</t>
  </si>
  <si>
    <t>Legal Services</t>
  </si>
  <si>
    <t>Contract Management</t>
  </si>
  <si>
    <t>Services to pupils</t>
  </si>
  <si>
    <t>LEA Professional Services - Curriculum</t>
  </si>
  <si>
    <t>LEA Professional Services - Non Curriculum</t>
  </si>
  <si>
    <t>Governor Services</t>
  </si>
  <si>
    <t>Broadband Managed Service</t>
  </si>
  <si>
    <t>Sub total - Central &amp; Trading Services</t>
  </si>
  <si>
    <t>UNALLOCATED / BUDGET CODES</t>
  </si>
  <si>
    <t>Unallocated</t>
  </si>
  <si>
    <t>Formula Budget (Contingency)</t>
  </si>
  <si>
    <t>n/a</t>
  </si>
  <si>
    <t>Reserve Account</t>
  </si>
  <si>
    <t>Sub total - Unallocated &amp; Reserve Account</t>
  </si>
  <si>
    <t>GROSS EXPENDITURE</t>
  </si>
  <si>
    <t>INCOME</t>
  </si>
  <si>
    <t>Grants</t>
  </si>
  <si>
    <t xml:space="preserve">Government Grants - Pupil Premium </t>
  </si>
  <si>
    <t>E0045</t>
  </si>
  <si>
    <t>I05</t>
  </si>
  <si>
    <t>Government Grants -  Year 7 catch up</t>
  </si>
  <si>
    <t>E0023</t>
  </si>
  <si>
    <t>I06</t>
  </si>
  <si>
    <t>Government Grants Other - Sports and P.E Grants</t>
  </si>
  <si>
    <t>E0018</t>
  </si>
  <si>
    <t>I18</t>
  </si>
  <si>
    <t>Government Grants Other - Univeral Infant Free School Meals</t>
  </si>
  <si>
    <t>E0022</t>
  </si>
  <si>
    <t>Government Grants Other - School Direct Salaried Programme</t>
  </si>
  <si>
    <t>E0012</t>
  </si>
  <si>
    <t>Additional Grants to School</t>
  </si>
  <si>
    <t>SSCO,and other non government grants</t>
  </si>
  <si>
    <t>I07</t>
  </si>
  <si>
    <t>RB of Windsor &amp; Maidenhead</t>
  </si>
  <si>
    <t>I03</t>
  </si>
  <si>
    <t>Reading BC</t>
  </si>
  <si>
    <t>Slough BC</t>
  </si>
  <si>
    <t>West Berks DC</t>
  </si>
  <si>
    <t>Wokingham DC</t>
  </si>
  <si>
    <t>Other Local Authorities</t>
  </si>
  <si>
    <t>Reimbursements &amp; Contributions</t>
  </si>
  <si>
    <t>Donations/Private Funds</t>
  </si>
  <si>
    <t>I13</t>
  </si>
  <si>
    <t>Parental Contributions</t>
  </si>
  <si>
    <t>I12</t>
  </si>
  <si>
    <t>Transport-Related Parental Income</t>
  </si>
  <si>
    <t>I08</t>
  </si>
  <si>
    <t>Exam Fees Income</t>
  </si>
  <si>
    <t>Other Income</t>
  </si>
  <si>
    <t>Fees &amp; Charges General</t>
  </si>
  <si>
    <t>Sale of Goods</t>
  </si>
  <si>
    <t>I09</t>
  </si>
  <si>
    <t>Sale of Services</t>
  </si>
  <si>
    <t>Insurance Refunds</t>
  </si>
  <si>
    <t>Insurance Refunds - Staff</t>
  </si>
  <si>
    <t>I11</t>
  </si>
  <si>
    <t>Insurance Refunds - Teachers</t>
  </si>
  <si>
    <t>I10</t>
  </si>
  <si>
    <t>Insurance Refunds - Other</t>
  </si>
  <si>
    <t>Rent</t>
  </si>
  <si>
    <t>Rental &amp; Lettings</t>
  </si>
  <si>
    <t>Interest Received</t>
  </si>
  <si>
    <t>NET EXPENDITURE</t>
  </si>
  <si>
    <t>MAIN SCHOOL &amp; RESOURCE UNIT BUDGET ALLOCATIONS</t>
  </si>
  <si>
    <t>NET EXPENDITURE BROUGHT FORWARD FROM PREVIOUS PAGE</t>
  </si>
  <si>
    <t>Delegated School Budget</t>
  </si>
  <si>
    <t>Schools Block Funding</t>
  </si>
  <si>
    <t>Early Years Funding</t>
  </si>
  <si>
    <t>EFA Sixth Form Allocation - including Bursary Fund</t>
  </si>
  <si>
    <t>High Needs Funding Allocation</t>
  </si>
  <si>
    <t xml:space="preserve">Total Delegated School Budget </t>
  </si>
  <si>
    <t>In year allocations</t>
  </si>
  <si>
    <t>Estimated Brought Forward (surplus [+] / deficit [-])</t>
  </si>
  <si>
    <t>Other - MUST be agreed with Finance Section</t>
  </si>
  <si>
    <t>Managed Move/Excluded pupils - enter here any adjustments for pupil adjustments relating to 17-18. ( refers to Pupils transferred after Oct 16 Census)</t>
  </si>
  <si>
    <t>Approved Advance agreed by the LA</t>
  </si>
  <si>
    <t>Total - Budget Allocation</t>
  </si>
  <si>
    <t>Budget Allocation less Net Expenditure - must be zero with exception of schools requsting loan approval</t>
  </si>
  <si>
    <t>Loan Advance - Please enter the amount you will be requesting to be approved in the 17-18 Financial Year to balance your budget</t>
  </si>
  <si>
    <t xml:space="preserve">Revised Balance on LA Plan after Loan has been added </t>
  </si>
  <si>
    <t>CAPITAL BUDGET</t>
  </si>
  <si>
    <t>Internal Services</t>
  </si>
  <si>
    <t>Engineers Services - Internal</t>
  </si>
  <si>
    <t>CE02</t>
  </si>
  <si>
    <t>Construction Works</t>
  </si>
  <si>
    <t>Construction - Contract Payments</t>
  </si>
  <si>
    <t>Construction - Sub-Contractor Payments</t>
  </si>
  <si>
    <t>Construction - Other Direct Expenses</t>
  </si>
  <si>
    <t>ICT</t>
  </si>
  <si>
    <t>ICT - Software</t>
  </si>
  <si>
    <t>CE04</t>
  </si>
  <si>
    <t>ICT - Hardware</t>
  </si>
  <si>
    <t>Furniture &amp; Equipment</t>
  </si>
  <si>
    <t>Furniture &amp; Fittings</t>
  </si>
  <si>
    <t>CE03</t>
  </si>
  <si>
    <t>Office Equipment</t>
  </si>
  <si>
    <t>Other Equipment</t>
  </si>
  <si>
    <t>Vehicles &amp; Plant</t>
  </si>
  <si>
    <t>Vehicles</t>
  </si>
  <si>
    <t>Total Capital Spend</t>
  </si>
  <si>
    <t>Devolved Capital Allocation</t>
  </si>
  <si>
    <t>CI01</t>
  </si>
  <si>
    <t>Total - Capital Budget Allocation</t>
  </si>
  <si>
    <t xml:space="preserve">Devolved Capital Budget Allocation less Expenditure </t>
  </si>
  <si>
    <t>Check on total income on LA Plan</t>
  </si>
  <si>
    <t>Income on income from 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</si>
</sst>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0000"/>
    <numFmt numFmtId="165" formatCode="#,##0\ ;[Red]\-#,##0\ "/>
    <numFmt numFmtId="166" formatCode="&quot;£&quot;#,##0"/>
  </numFmts>
  <fonts count="19" x14ac:knownFonts="1">
    <font>
      <sz val="11"/>
      <color theme="1"/>
      <name val="Calibri"/>
      <family val="2"/>
      <scheme val="minor"/>
    </font>
    <font>
      <b/>
      <sz val="10"/>
      <name val="Arial"/>
      <family val="2"/>
    </font>
    <font>
      <sz val="10"/>
      <name val="Arial"/>
      <family val="2"/>
    </font>
    <font>
      <i/>
      <sz val="10"/>
      <name val="Arial"/>
      <family val="2"/>
    </font>
    <font>
      <b/>
      <sz val="20"/>
      <color indexed="62"/>
      <name val="Arial"/>
      <family val="2"/>
    </font>
    <font>
      <b/>
      <sz val="10"/>
      <color indexed="62"/>
      <name val="Arial"/>
      <family val="2"/>
    </font>
    <font>
      <b/>
      <sz val="11"/>
      <name val="Arial"/>
      <family val="2"/>
    </font>
    <font>
      <b/>
      <sz val="20"/>
      <color indexed="48"/>
      <name val="Arial"/>
      <family val="2"/>
    </font>
    <font>
      <b/>
      <sz val="12"/>
      <name val="Arial"/>
      <family val="2"/>
    </font>
    <font>
      <sz val="20"/>
      <name val="Arial"/>
      <family val="2"/>
    </font>
    <font>
      <b/>
      <sz val="20"/>
      <color indexed="9"/>
      <name val="Arial"/>
      <family val="2"/>
    </font>
    <font>
      <b/>
      <i/>
      <sz val="10"/>
      <name val="Arial"/>
      <family val="2"/>
    </font>
    <font>
      <u/>
      <sz val="10"/>
      <color indexed="12"/>
      <name val="Arial"/>
      <family val="2"/>
    </font>
    <font>
      <sz val="16"/>
      <name val="Arial"/>
      <family val="2"/>
    </font>
    <font>
      <b/>
      <sz val="10"/>
      <color indexed="10"/>
      <name val="Arial"/>
      <family val="2"/>
    </font>
    <font>
      <b/>
      <i/>
      <sz val="10"/>
      <color indexed="10"/>
      <name val="Arial"/>
      <family val="2"/>
    </font>
    <font>
      <b/>
      <sz val="10"/>
      <color indexed="12"/>
      <name val="Arial"/>
      <family val="2"/>
    </font>
    <font>
      <sz val="10"/>
      <color indexed="12"/>
      <name val="Arial"/>
      <family val="2"/>
    </font>
    <font>
      <sz val="1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bottom style="thick">
        <color indexed="64"/>
      </bottom>
      <diagonal/>
    </border>
    <border>
      <left/>
      <right/>
      <top/>
      <bottom style="mediumDashDot">
        <color indexed="64"/>
      </bottom>
      <diagonal/>
    </border>
  </borders>
  <cellStyleXfs count="3">
    <xf numFmtId="0" fontId="0" fillId="0" borderId="0"/>
    <xf numFmtId="0" fontId="12" fillId="0" borderId="0" applyNumberFormat="0" applyFill="0" applyBorder="0" applyAlignment="0" applyProtection="0">
      <alignment vertical="top"/>
      <protection locked="0"/>
    </xf>
    <xf numFmtId="165" fontId="18" fillId="0" borderId="0">
      <alignment vertical="center"/>
    </xf>
  </cellStyleXfs>
  <cellXfs count="206">
    <xf numFmtId="0" fontId="0" fillId="0" borderId="0" xfId="0"/>
    <xf numFmtId="0" fontId="1" fillId="0" borderId="0" xfId="0" applyFont="1" applyAlignment="1" applyProtection="1">
      <alignment vertical="top"/>
      <protection hidden="1"/>
    </xf>
    <xf numFmtId="0" fontId="2" fillId="0" borderId="0" xfId="0" applyFont="1" applyAlignment="1" applyProtection="1">
      <alignment vertical="top"/>
      <protection hidden="1"/>
    </xf>
    <xf numFmtId="0" fontId="2" fillId="0" borderId="0" xfId="0" applyFont="1" applyFill="1" applyBorder="1" applyAlignment="1" applyProtection="1">
      <alignment vertical="top"/>
      <protection hidden="1"/>
    </xf>
    <xf numFmtId="164" fontId="2" fillId="0" borderId="0" xfId="0" applyNumberFormat="1"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165" fontId="3" fillId="0" borderId="0" xfId="0" applyNumberFormat="1" applyFont="1" applyAlignment="1" applyProtection="1">
      <alignment horizontal="left" vertical="top"/>
      <protection hidden="1"/>
    </xf>
    <xf numFmtId="0" fontId="0" fillId="0" borderId="0" xfId="0" applyFill="1"/>
    <xf numFmtId="0" fontId="2" fillId="0" borderId="0" xfId="0" applyFont="1"/>
    <xf numFmtId="164" fontId="4" fillId="0" borderId="0" xfId="0" applyNumberFormat="1" applyFont="1" applyFill="1" applyAlignment="1" applyProtection="1">
      <alignment horizontal="left" vertical="top"/>
      <protection hidden="1"/>
    </xf>
    <xf numFmtId="164" fontId="5" fillId="0" borderId="0" xfId="0" applyNumberFormat="1" applyFont="1" applyAlignment="1" applyProtection="1">
      <alignment horizontal="left" vertical="top"/>
      <protection hidden="1"/>
    </xf>
    <xf numFmtId="164" fontId="5" fillId="0" borderId="1" xfId="0" applyNumberFormat="1" applyFont="1" applyBorder="1" applyAlignment="1" applyProtection="1">
      <alignment horizontal="left" vertical="top"/>
      <protection hidden="1"/>
    </xf>
    <xf numFmtId="0" fontId="0" fillId="0" borderId="1" xfId="0" applyFill="1" applyBorder="1"/>
    <xf numFmtId="0" fontId="6" fillId="0" borderId="1" xfId="0" applyFont="1" applyFill="1" applyBorder="1" applyAlignment="1">
      <alignment wrapText="1"/>
    </xf>
    <xf numFmtId="0" fontId="0" fillId="0" borderId="1" xfId="0" applyFill="1" applyBorder="1" applyAlignment="1">
      <alignment wrapText="1"/>
    </xf>
    <xf numFmtId="0" fontId="0" fillId="0" borderId="1" xfId="0" applyBorder="1"/>
    <xf numFmtId="0" fontId="6" fillId="0" borderId="1" xfId="0" applyFont="1" applyFill="1" applyBorder="1"/>
    <xf numFmtId="164" fontId="7" fillId="0" borderId="2" xfId="0" applyNumberFormat="1" applyFont="1" applyBorder="1" applyAlignment="1" applyProtection="1">
      <alignment horizontal="left" vertical="top"/>
      <protection locked="0" hidden="1"/>
    </xf>
    <xf numFmtId="164" fontId="7" fillId="0" borderId="3" xfId="0" applyNumberFormat="1" applyFont="1" applyBorder="1" applyAlignment="1" applyProtection="1">
      <alignment horizontal="left" vertical="top"/>
      <protection locked="0" hidden="1"/>
    </xf>
    <xf numFmtId="164" fontId="2" fillId="2" borderId="2" xfId="0" applyNumberFormat="1" applyFont="1" applyFill="1" applyBorder="1" applyAlignment="1" applyProtection="1">
      <alignment horizontal="left" vertical="top"/>
      <protection hidden="1"/>
    </xf>
    <xf numFmtId="164" fontId="8"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horizontal="right" vertical="center"/>
      <protection hidden="1"/>
    </xf>
    <xf numFmtId="0" fontId="0" fillId="2" borderId="3" xfId="0" applyFill="1" applyBorder="1"/>
    <xf numFmtId="165" fontId="1" fillId="2" borderId="3" xfId="0" applyNumberFormat="1" applyFont="1" applyFill="1" applyBorder="1" applyAlignment="1" applyProtection="1">
      <alignment horizontal="center" vertical="center"/>
      <protection hidden="1"/>
    </xf>
    <xf numFmtId="6" fontId="1" fillId="2" borderId="4" xfId="0" applyNumberFormat="1" applyFont="1" applyFill="1" applyBorder="1" applyAlignment="1" applyProtection="1">
      <alignment horizontal="center" vertical="center"/>
      <protection hidden="1"/>
    </xf>
    <xf numFmtId="0" fontId="9" fillId="0" borderId="0" xfId="0" applyFont="1" applyBorder="1" applyAlignment="1">
      <alignment vertical="top"/>
    </xf>
    <xf numFmtId="164" fontId="10" fillId="0" borderId="2" xfId="0" applyNumberFormat="1" applyFont="1" applyBorder="1" applyAlignment="1" applyProtection="1">
      <alignment horizontal="left" vertical="top"/>
      <protection locked="0" hidden="1"/>
    </xf>
    <xf numFmtId="164" fontId="10" fillId="0" borderId="3" xfId="0" applyNumberFormat="1" applyFont="1" applyBorder="1" applyAlignment="1" applyProtection="1">
      <alignment horizontal="left" vertical="top"/>
      <protection locked="0" hidden="1"/>
    </xf>
    <xf numFmtId="164" fontId="10" fillId="0" borderId="5" xfId="0" applyNumberFormat="1" applyFont="1" applyBorder="1" applyAlignment="1" applyProtection="1">
      <alignment horizontal="left" vertical="top"/>
      <protection locked="0" hidden="1"/>
    </xf>
    <xf numFmtId="0" fontId="2" fillId="3" borderId="5" xfId="0" applyFont="1" applyFill="1" applyBorder="1" applyAlignment="1" applyProtection="1">
      <alignment vertical="top"/>
      <protection hidden="1"/>
    </xf>
    <xf numFmtId="164" fontId="11" fillId="2" borderId="3" xfId="0" applyNumberFormat="1" applyFont="1" applyFill="1" applyBorder="1" applyAlignment="1" applyProtection="1">
      <alignment horizontal="left" vertical="center"/>
      <protection hidden="1"/>
    </xf>
    <xf numFmtId="0" fontId="0" fillId="2" borderId="0" xfId="0" applyFill="1"/>
    <xf numFmtId="164" fontId="1" fillId="2" borderId="5" xfId="0" applyNumberFormat="1" applyFont="1" applyFill="1" applyBorder="1" applyAlignment="1" applyProtection="1">
      <alignment horizontal="right" vertical="center"/>
      <protection hidden="1"/>
    </xf>
    <xf numFmtId="165" fontId="1" fillId="0" borderId="4" xfId="0" applyNumberFormat="1" applyFont="1" applyBorder="1" applyAlignment="1" applyProtection="1">
      <alignment horizontal="center" vertical="center"/>
      <protection hidden="1"/>
    </xf>
    <xf numFmtId="164" fontId="12" fillId="0" borderId="0" xfId="1" applyNumberFormat="1" applyFont="1" applyBorder="1" applyAlignment="1" applyProtection="1">
      <alignment horizontal="center" vertical="top"/>
      <protection locked="0" hidden="1"/>
    </xf>
    <xf numFmtId="0" fontId="2" fillId="0" borderId="6" xfId="0" applyFont="1" applyBorder="1" applyAlignment="1" applyProtection="1">
      <alignment vertical="top"/>
      <protection hidden="1"/>
    </xf>
    <xf numFmtId="0" fontId="1" fillId="0" borderId="0" xfId="0" applyFont="1" applyBorder="1" applyAlignment="1" applyProtection="1">
      <alignment vertical="top"/>
      <protection hidden="1"/>
    </xf>
    <xf numFmtId="0" fontId="2" fillId="0" borderId="0" xfId="0" applyFont="1" applyBorder="1" applyAlignment="1" applyProtection="1">
      <alignment vertical="top"/>
      <protection hidden="1"/>
    </xf>
    <xf numFmtId="164" fontId="2" fillId="0" borderId="7" xfId="0" applyNumberFormat="1" applyFont="1" applyBorder="1" applyAlignment="1" applyProtection="1">
      <alignment horizontal="left" vertical="top" indent="1"/>
      <protection hidden="1"/>
    </xf>
    <xf numFmtId="0" fontId="1" fillId="0" borderId="0" xfId="0" applyFont="1" applyFill="1" applyBorder="1" applyAlignment="1" applyProtection="1">
      <alignment vertical="top"/>
      <protection hidden="1"/>
    </xf>
    <xf numFmtId="0" fontId="2" fillId="0" borderId="8" xfId="0" applyFont="1" applyBorder="1" applyAlignment="1" applyProtection="1">
      <alignment horizontal="center" vertical="top"/>
      <protection hidden="1"/>
    </xf>
    <xf numFmtId="0" fontId="3" fillId="0" borderId="8" xfId="0" applyFont="1" applyBorder="1" applyAlignment="1" applyProtection="1">
      <alignment horizontal="center" vertical="top"/>
      <protection hidden="1"/>
    </xf>
    <xf numFmtId="165" fontId="2" fillId="0" borderId="8" xfId="0" applyNumberFormat="1" applyFont="1" applyBorder="1" applyAlignment="1" applyProtection="1">
      <alignment horizontal="center" vertical="top"/>
      <protection hidden="1"/>
    </xf>
    <xf numFmtId="165" fontId="13" fillId="0" borderId="6" xfId="0" applyNumberFormat="1" applyFont="1" applyBorder="1" applyAlignment="1" applyProtection="1">
      <alignment horizontal="center" vertical="top"/>
      <protection hidden="1"/>
    </xf>
    <xf numFmtId="0" fontId="14" fillId="0" borderId="4" xfId="0" applyFont="1" applyBorder="1" applyAlignment="1" applyProtection="1">
      <alignment vertical="top"/>
      <protection hidden="1"/>
    </xf>
    <xf numFmtId="0" fontId="2" fillId="0" borderId="9" xfId="0" applyFont="1" applyBorder="1" applyAlignment="1" applyProtection="1">
      <alignment horizontal="center" vertical="top"/>
      <protection hidden="1"/>
    </xf>
    <xf numFmtId="0" fontId="3" fillId="0" borderId="9" xfId="0" applyFont="1" applyBorder="1" applyAlignment="1" applyProtection="1">
      <alignment horizontal="center" vertical="top"/>
      <protection hidden="1"/>
    </xf>
    <xf numFmtId="165" fontId="2" fillId="0" borderId="9" xfId="0" applyNumberFormat="1" applyFont="1" applyBorder="1" applyAlignment="1" applyProtection="1">
      <alignment horizontal="center" vertical="top"/>
      <protection hidden="1"/>
    </xf>
    <xf numFmtId="0" fontId="14" fillId="0" borderId="6" xfId="0" applyFont="1" applyBorder="1" applyAlignment="1" applyProtection="1">
      <alignment vertical="top"/>
      <protection hidden="1"/>
    </xf>
    <xf numFmtId="0" fontId="14" fillId="0" borderId="0" xfId="0" applyFont="1" applyBorder="1" applyAlignment="1" applyProtection="1">
      <alignment vertical="top"/>
      <protection hidden="1"/>
    </xf>
    <xf numFmtId="0" fontId="14" fillId="0" borderId="10" xfId="0" applyFont="1" applyBorder="1" applyAlignment="1" applyProtection="1">
      <alignment vertical="top"/>
      <protection hidden="1"/>
    </xf>
    <xf numFmtId="0" fontId="1" fillId="0" borderId="1"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11" xfId="0" applyFont="1" applyBorder="1" applyAlignment="1" applyProtection="1">
      <alignment vertical="top"/>
      <protection hidden="1"/>
    </xf>
    <xf numFmtId="164" fontId="2" fillId="0" borderId="12" xfId="0" applyNumberFormat="1" applyFont="1" applyBorder="1" applyAlignment="1" applyProtection="1">
      <alignment horizontal="center" vertical="top"/>
      <protection hidden="1"/>
    </xf>
    <xf numFmtId="164" fontId="3" fillId="0" borderId="12" xfId="0" applyNumberFormat="1" applyFont="1" applyBorder="1" applyAlignment="1" applyProtection="1">
      <alignment horizontal="center" vertical="top"/>
      <protection hidden="1"/>
    </xf>
    <xf numFmtId="165" fontId="2" fillId="0" borderId="12"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3" fillId="0" borderId="0" xfId="0" applyNumberFormat="1" applyFont="1" applyBorder="1" applyAlignment="1" applyProtection="1">
      <alignment horizontal="center" vertical="top"/>
      <protection hidden="1"/>
    </xf>
    <xf numFmtId="165" fontId="15" fillId="0" borderId="0" xfId="0" applyNumberFormat="1" applyFont="1" applyBorder="1" applyAlignment="1" applyProtection="1">
      <alignment horizontal="center" vertical="top"/>
      <protection hidden="1"/>
    </xf>
    <xf numFmtId="165" fontId="2" fillId="0" borderId="4" xfId="0" applyNumberFormat="1" applyFont="1" applyBorder="1" applyAlignment="1" applyProtection="1">
      <alignment vertical="top"/>
      <protection hidden="1"/>
    </xf>
    <xf numFmtId="0" fontId="16" fillId="0" borderId="0" xfId="0" applyFont="1" applyBorder="1" applyAlignment="1" applyProtection="1">
      <alignment horizontal="justify" vertical="top"/>
      <protection hidden="1"/>
    </xf>
    <xf numFmtId="0" fontId="16" fillId="0" borderId="0" xfId="0" applyFont="1" applyFill="1" applyBorder="1" applyAlignment="1" applyProtection="1">
      <alignment horizontal="justify" vertical="top"/>
      <protection hidden="1"/>
    </xf>
    <xf numFmtId="165" fontId="2" fillId="0" borderId="0" xfId="0" applyNumberFormat="1" applyFont="1" applyBorder="1" applyAlignment="1" applyProtection="1">
      <alignment vertical="top"/>
      <protection hidden="1"/>
    </xf>
    <xf numFmtId="164" fontId="2" fillId="0" borderId="0" xfId="0" applyNumberFormat="1" applyFont="1" applyBorder="1" applyAlignment="1" applyProtection="1">
      <alignment horizontal="left" vertical="top"/>
      <protection hidden="1"/>
    </xf>
    <xf numFmtId="164" fontId="3" fillId="0" borderId="0" xfId="0" applyNumberFormat="1" applyFont="1" applyBorder="1" applyAlignment="1" applyProtection="1">
      <alignment horizontal="left" vertical="top"/>
      <protection hidden="1"/>
    </xf>
    <xf numFmtId="164" fontId="2" fillId="0" borderId="13" xfId="0" applyNumberFormat="1" applyFont="1" applyBorder="1" applyAlignment="1" applyProtection="1">
      <alignment vertical="top"/>
      <protection hidden="1"/>
    </xf>
    <xf numFmtId="0" fontId="2" fillId="0" borderId="14" xfId="0" applyFont="1" applyBorder="1" applyAlignment="1" applyProtection="1">
      <alignment vertical="top"/>
      <protection hidden="1"/>
    </xf>
    <xf numFmtId="165" fontId="2" fillId="0" borderId="15" xfId="0" applyNumberFormat="1" applyFont="1" applyBorder="1" applyAlignment="1" applyProtection="1">
      <alignment vertical="top"/>
      <protection hidden="1"/>
    </xf>
    <xf numFmtId="0" fontId="2" fillId="0" borderId="16" xfId="0" applyFont="1" applyFill="1" applyBorder="1" applyAlignment="1" applyProtection="1">
      <alignment vertical="top"/>
      <protection hidden="1"/>
    </xf>
    <xf numFmtId="164" fontId="2" fillId="0" borderId="17" xfId="0" applyNumberFormat="1" applyFont="1" applyFill="1" applyBorder="1" applyAlignment="1" applyProtection="1">
      <alignment horizontal="center" vertical="top"/>
      <protection hidden="1"/>
    </xf>
    <xf numFmtId="164" fontId="3" fillId="0" borderId="17" xfId="0" applyNumberFormat="1" applyFont="1" applyBorder="1" applyAlignment="1" applyProtection="1">
      <alignment horizontal="center" vertical="top"/>
      <protection hidden="1"/>
    </xf>
    <xf numFmtId="165" fontId="17" fillId="4" borderId="17" xfId="0" applyNumberFormat="1" applyFont="1" applyFill="1" applyBorder="1" applyAlignment="1" applyProtection="1">
      <alignment vertical="top"/>
    </xf>
    <xf numFmtId="0" fontId="0" fillId="0" borderId="0" xfId="0" applyAlignment="1" applyProtection="1">
      <alignment vertical="top"/>
      <protection hidden="1"/>
    </xf>
    <xf numFmtId="0" fontId="1" fillId="0" borderId="0" xfId="0" applyFont="1" applyFill="1" applyAlignment="1" applyProtection="1">
      <alignment vertical="top"/>
    </xf>
    <xf numFmtId="0" fontId="2" fillId="0" borderId="15" xfId="0"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5" fontId="2" fillId="0" borderId="0" xfId="0" applyNumberFormat="1" applyFont="1" applyFill="1" applyBorder="1" applyAlignment="1" applyProtection="1">
      <alignment vertical="top"/>
    </xf>
    <xf numFmtId="164" fontId="2" fillId="0" borderId="0" xfId="0" applyNumberFormat="1" applyFont="1" applyAlignment="1" applyProtection="1">
      <alignment horizontal="center" vertical="top"/>
      <protection hidden="1"/>
    </xf>
    <xf numFmtId="164" fontId="3" fillId="0" borderId="0" xfId="0" applyNumberFormat="1" applyFont="1" applyAlignment="1" applyProtection="1">
      <alignment horizontal="center" vertical="top"/>
      <protection hidden="1"/>
    </xf>
    <xf numFmtId="165" fontId="2" fillId="0" borderId="0" xfId="0" applyNumberFormat="1" applyFont="1" applyFill="1" applyAlignment="1" applyProtection="1">
      <alignment vertical="top"/>
    </xf>
    <xf numFmtId="164" fontId="2" fillId="0" borderId="17" xfId="0" applyNumberFormat="1" applyFont="1" applyBorder="1" applyAlignment="1" applyProtection="1">
      <alignment horizontal="center" vertical="top"/>
      <protection hidden="1"/>
    </xf>
    <xf numFmtId="164" fontId="2" fillId="0" borderId="13" xfId="0" applyNumberFormat="1" applyFont="1" applyFill="1" applyBorder="1" applyAlignment="1" applyProtection="1">
      <alignment vertical="top"/>
      <protection hidden="1"/>
    </xf>
    <xf numFmtId="0" fontId="2" fillId="0" borderId="14" xfId="0" applyFont="1" applyFill="1" applyBorder="1" applyAlignment="1" applyProtection="1">
      <alignment vertical="top"/>
      <protection hidden="1"/>
    </xf>
    <xf numFmtId="0" fontId="2" fillId="0" borderId="15" xfId="0" applyFont="1" applyFill="1" applyBorder="1" applyAlignment="1" applyProtection="1">
      <alignment vertical="top"/>
      <protection hidden="1"/>
    </xf>
    <xf numFmtId="164" fontId="3" fillId="0" borderId="17" xfId="0" applyNumberFormat="1" applyFont="1" applyFill="1" applyBorder="1" applyAlignment="1" applyProtection="1">
      <alignment horizontal="center" vertical="top"/>
      <protection hidden="1"/>
    </xf>
    <xf numFmtId="0" fontId="2" fillId="0" borderId="0" xfId="0" applyFont="1" applyFill="1" applyAlignment="1" applyProtection="1">
      <alignment vertical="top"/>
      <protection hidden="1"/>
    </xf>
    <xf numFmtId="165" fontId="17" fillId="0" borderId="0" xfId="0" applyNumberFormat="1" applyFont="1" applyBorder="1" applyAlignment="1" applyProtection="1">
      <alignment vertical="top"/>
    </xf>
    <xf numFmtId="165" fontId="17" fillId="0" borderId="0" xfId="0" applyNumberFormat="1" applyFont="1" applyAlignment="1" applyProtection="1">
      <alignment vertical="top"/>
    </xf>
    <xf numFmtId="165" fontId="17" fillId="0" borderId="17" xfId="0" applyNumberFormat="1" applyFont="1" applyBorder="1" applyAlignment="1" applyProtection="1">
      <alignment vertical="top"/>
    </xf>
    <xf numFmtId="165" fontId="17" fillId="0" borderId="17" xfId="0" applyNumberFormat="1" applyFont="1" applyFill="1" applyBorder="1" applyAlignment="1" applyProtection="1">
      <alignment vertical="top"/>
    </xf>
    <xf numFmtId="164" fontId="2" fillId="0" borderId="0" xfId="0" applyNumberFormat="1" applyFont="1" applyFill="1" applyBorder="1" applyAlignment="1" applyProtection="1">
      <alignment horizontal="center" vertical="top"/>
      <protection hidden="1"/>
    </xf>
    <xf numFmtId="164" fontId="2" fillId="0" borderId="0" xfId="0" applyNumberFormat="1" applyFont="1" applyFill="1" applyAlignment="1" applyProtection="1">
      <alignment horizontal="center" vertical="top"/>
      <protection hidden="1"/>
    </xf>
    <xf numFmtId="0" fontId="1" fillId="0" borderId="0" xfId="0" applyFont="1" applyFill="1" applyAlignment="1" applyProtection="1">
      <alignment vertical="top"/>
      <protection hidden="1"/>
    </xf>
    <xf numFmtId="164" fontId="2" fillId="0" borderId="13" xfId="0" applyNumberFormat="1" applyFont="1" applyBorder="1" applyAlignment="1" applyProtection="1">
      <alignment vertical="top"/>
    </xf>
    <xf numFmtId="164" fontId="2" fillId="0" borderId="18" xfId="0" applyNumberFormat="1" applyFont="1" applyFill="1" applyBorder="1" applyAlignment="1" applyProtection="1">
      <alignment horizontal="center" vertical="center"/>
    </xf>
    <xf numFmtId="164" fontId="3" fillId="0" borderId="17" xfId="0" applyNumberFormat="1" applyFont="1" applyBorder="1" applyAlignment="1" applyProtection="1">
      <alignment horizontal="center" vertical="top"/>
    </xf>
    <xf numFmtId="164" fontId="2" fillId="0" borderId="13" xfId="0" applyNumberFormat="1" applyFont="1" applyFill="1" applyBorder="1" applyAlignment="1" applyProtection="1">
      <alignment vertical="top"/>
    </xf>
    <xf numFmtId="164" fontId="3" fillId="0" borderId="17" xfId="0" applyNumberFormat="1" applyFont="1" applyFill="1" applyBorder="1" applyAlignment="1" applyProtection="1">
      <alignment horizontal="center" vertical="top"/>
    </xf>
    <xf numFmtId="165" fontId="17" fillId="5" borderId="17" xfId="0" applyNumberFormat="1" applyFont="1" applyFill="1" applyBorder="1" applyAlignment="1" applyProtection="1">
      <alignment vertical="top"/>
    </xf>
    <xf numFmtId="0" fontId="2" fillId="0" borderId="0" xfId="0" applyFont="1" applyFill="1"/>
    <xf numFmtId="165" fontId="0" fillId="0" borderId="0" xfId="0" applyNumberFormat="1"/>
    <xf numFmtId="164" fontId="2" fillId="0" borderId="17" xfId="0" applyNumberFormat="1" applyFont="1" applyFill="1" applyBorder="1" applyAlignment="1" applyProtection="1">
      <alignment horizontal="center" vertical="center"/>
    </xf>
    <xf numFmtId="0" fontId="1" fillId="0" borderId="0" xfId="0" applyFont="1" applyAlignment="1" applyProtection="1">
      <alignment horizontal="right" vertical="top"/>
      <protection hidden="1"/>
    </xf>
    <xf numFmtId="49" fontId="2" fillId="0" borderId="17" xfId="0" applyNumberFormat="1" applyFont="1" applyFill="1" applyBorder="1" applyAlignment="1" applyProtection="1">
      <alignment horizontal="center" vertical="center"/>
      <protection hidden="1"/>
    </xf>
    <xf numFmtId="0" fontId="0" fillId="0" borderId="0" xfId="0" applyBorder="1"/>
    <xf numFmtId="165" fontId="1" fillId="0" borderId="0" xfId="0" applyNumberFormat="1" applyFont="1" applyBorder="1" applyAlignment="1" applyProtection="1">
      <alignment vertical="top"/>
      <protection hidden="1"/>
    </xf>
    <xf numFmtId="165" fontId="0" fillId="0" borderId="0" xfId="0" applyNumberFormat="1" applyBorder="1"/>
    <xf numFmtId="164" fontId="11" fillId="0" borderId="4" xfId="0" applyNumberFormat="1" applyFont="1" applyBorder="1" applyAlignment="1" applyProtection="1">
      <alignment vertical="top"/>
      <protection hidden="1"/>
    </xf>
    <xf numFmtId="0" fontId="11" fillId="0" borderId="3" xfId="0" applyFont="1" applyBorder="1" applyAlignment="1" applyProtection="1">
      <alignment vertical="top"/>
      <protection hidden="1"/>
    </xf>
    <xf numFmtId="0" fontId="11" fillId="0" borderId="5" xfId="0" applyFont="1" applyBorder="1" applyAlignment="1" applyProtection="1">
      <alignment vertical="top"/>
      <protection hidden="1"/>
    </xf>
    <xf numFmtId="165" fontId="1" fillId="0" borderId="4" xfId="0" applyNumberFormat="1" applyFont="1" applyBorder="1" applyAlignment="1" applyProtection="1">
      <alignment vertical="top"/>
    </xf>
    <xf numFmtId="165" fontId="2" fillId="0" borderId="0" xfId="0" applyNumberFormat="1" applyFont="1" applyBorder="1" applyAlignment="1" applyProtection="1">
      <alignment vertical="top"/>
    </xf>
    <xf numFmtId="164" fontId="2" fillId="0" borderId="19" xfId="0" applyNumberFormat="1" applyFont="1" applyBorder="1" applyAlignment="1" applyProtection="1">
      <alignment vertical="top"/>
      <protection hidden="1"/>
    </xf>
    <xf numFmtId="0" fontId="2" fillId="0" borderId="20" xfId="0" applyFont="1" applyBorder="1" applyAlignment="1" applyProtection="1">
      <alignment vertical="top"/>
      <protection hidden="1"/>
    </xf>
    <xf numFmtId="164" fontId="2" fillId="0" borderId="16" xfId="0" applyNumberFormat="1" applyFont="1" applyBorder="1" applyAlignment="1" applyProtection="1">
      <alignment horizontal="center" vertical="top"/>
      <protection hidden="1"/>
    </xf>
    <xf numFmtId="164" fontId="3" fillId="0" borderId="13" xfId="0" applyNumberFormat="1" applyFont="1" applyFill="1" applyBorder="1" applyAlignment="1" applyProtection="1">
      <alignment horizontal="center" vertical="top"/>
      <protection hidden="1"/>
    </xf>
    <xf numFmtId="165" fontId="17" fillId="0" borderId="21" xfId="0" applyNumberFormat="1" applyFont="1" applyFill="1" applyBorder="1" applyAlignment="1" applyProtection="1">
      <alignment vertical="top"/>
    </xf>
    <xf numFmtId="164" fontId="2" fillId="0" borderId="22" xfId="0" applyNumberFormat="1"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4" xfId="0" applyFont="1" applyBorder="1" applyAlignment="1" applyProtection="1">
      <alignment vertical="top"/>
      <protection hidden="1"/>
    </xf>
    <xf numFmtId="164" fontId="2" fillId="0" borderId="25" xfId="0" applyNumberFormat="1" applyFont="1" applyBorder="1" applyAlignment="1" applyProtection="1">
      <alignment horizontal="center" vertical="top"/>
      <protection hidden="1"/>
    </xf>
    <xf numFmtId="165" fontId="17" fillId="0" borderId="23" xfId="0" applyNumberFormat="1" applyFont="1" applyFill="1" applyBorder="1" applyAlignment="1" applyProtection="1">
      <alignment horizontal="right" vertical="top"/>
    </xf>
    <xf numFmtId="164" fontId="11" fillId="0" borderId="2" xfId="0" applyNumberFormat="1" applyFont="1" applyBorder="1" applyAlignment="1" applyProtection="1">
      <alignment vertical="top"/>
      <protection hidden="1"/>
    </xf>
    <xf numFmtId="165" fontId="2" fillId="0" borderId="0" xfId="0" applyNumberFormat="1" applyFont="1" applyAlignment="1" applyProtection="1">
      <alignment vertical="top"/>
    </xf>
    <xf numFmtId="164" fontId="2" fillId="0" borderId="18" xfId="0" applyNumberFormat="1" applyFont="1" applyBorder="1" applyAlignment="1" applyProtection="1">
      <alignment horizontal="center" vertical="top"/>
      <protection hidden="1"/>
    </xf>
    <xf numFmtId="165" fontId="17" fillId="0" borderId="0" xfId="0" applyNumberFormat="1" applyFont="1" applyFill="1" applyBorder="1" applyAlignment="1" applyProtection="1">
      <alignment horizontal="right" vertical="top"/>
    </xf>
    <xf numFmtId="164" fontId="2" fillId="0" borderId="14" xfId="0" applyNumberFormat="1" applyFont="1" applyBorder="1" applyAlignment="1" applyProtection="1">
      <alignment vertical="top"/>
      <protection hidden="1"/>
    </xf>
    <xf numFmtId="164" fontId="2" fillId="0" borderId="14" xfId="0" applyNumberFormat="1" applyFont="1" applyBorder="1" applyAlignment="1" applyProtection="1">
      <alignment horizontal="center" vertical="top"/>
      <protection hidden="1"/>
    </xf>
    <xf numFmtId="164" fontId="3" fillId="0" borderId="14" xfId="0" applyNumberFormat="1" applyFont="1" applyBorder="1" applyAlignment="1" applyProtection="1">
      <alignment horizontal="center" vertical="top"/>
      <protection hidden="1"/>
    </xf>
    <xf numFmtId="165" fontId="17" fillId="0" borderId="14" xfId="0" applyNumberFormat="1" applyFont="1" applyBorder="1" applyAlignment="1" applyProtection="1">
      <alignment vertical="top"/>
    </xf>
    <xf numFmtId="0" fontId="2" fillId="0" borderId="21" xfId="0" applyFont="1" applyBorder="1" applyAlignment="1" applyProtection="1">
      <alignment vertical="top"/>
      <protection hidden="1"/>
    </xf>
    <xf numFmtId="0" fontId="2" fillId="0" borderId="26" xfId="0" applyFont="1" applyBorder="1" applyAlignment="1" applyProtection="1">
      <alignment vertical="top"/>
      <protection hidden="1"/>
    </xf>
    <xf numFmtId="165" fontId="17" fillId="0" borderId="15" xfId="0" applyNumberFormat="1" applyFont="1" applyBorder="1" applyAlignment="1" applyProtection="1">
      <alignment vertical="top"/>
    </xf>
    <xf numFmtId="165" fontId="17" fillId="0" borderId="0" xfId="0" applyNumberFormat="1" applyFont="1" applyFill="1" applyBorder="1" applyAlignment="1" applyProtection="1">
      <alignment vertical="top"/>
    </xf>
    <xf numFmtId="165" fontId="17" fillId="0" borderId="23" xfId="0" applyNumberFormat="1" applyFont="1" applyBorder="1" applyAlignment="1" applyProtection="1">
      <alignment vertical="top"/>
    </xf>
    <xf numFmtId="0" fontId="1" fillId="0" borderId="0" xfId="0" applyFont="1" applyFill="1" applyAlignment="1" applyProtection="1">
      <alignment horizontal="center" vertical="center" wrapText="1"/>
      <protection hidden="1"/>
    </xf>
    <xf numFmtId="0" fontId="1" fillId="0" borderId="20" xfId="0" applyFont="1" applyFill="1" applyBorder="1" applyAlignment="1" applyProtection="1">
      <alignment horizontal="center" vertical="center" wrapText="1"/>
      <protection hidden="1"/>
    </xf>
    <xf numFmtId="164" fontId="2" fillId="0" borderId="21" xfId="0" applyNumberFormat="1" applyFont="1" applyBorder="1" applyAlignment="1" applyProtection="1">
      <alignment vertical="top"/>
      <protection hidden="1"/>
    </xf>
    <xf numFmtId="164" fontId="2" fillId="0" borderId="21" xfId="0" applyNumberFormat="1" applyFont="1" applyBorder="1" applyAlignment="1" applyProtection="1">
      <alignment horizontal="center" vertical="top"/>
      <protection hidden="1"/>
    </xf>
    <xf numFmtId="164" fontId="3" fillId="0" borderId="21" xfId="0" applyNumberFormat="1" applyFont="1" applyBorder="1" applyAlignment="1" applyProtection="1">
      <alignment horizontal="center" vertical="top"/>
      <protection hidden="1"/>
    </xf>
    <xf numFmtId="165" fontId="2" fillId="0" borderId="21" xfId="0" applyNumberFormat="1" applyFont="1" applyBorder="1" applyAlignment="1" applyProtection="1">
      <alignment vertical="top"/>
    </xf>
    <xf numFmtId="164" fontId="1" fillId="0" borderId="0" xfId="0" applyNumberFormat="1" applyFont="1" applyBorder="1" applyAlignment="1" applyProtection="1">
      <alignment vertical="top"/>
      <protection hidden="1"/>
    </xf>
    <xf numFmtId="164" fontId="1" fillId="0" borderId="0" xfId="0" applyNumberFormat="1" applyFont="1" applyFill="1" applyBorder="1" applyAlignment="1" applyProtection="1">
      <alignment horizontal="center" vertical="top"/>
      <protection hidden="1"/>
    </xf>
    <xf numFmtId="164" fontId="11" fillId="0" borderId="0" xfId="0" applyNumberFormat="1" applyFont="1" applyBorder="1" applyAlignment="1" applyProtection="1">
      <alignment horizontal="center" vertical="top"/>
      <protection hidden="1"/>
    </xf>
    <xf numFmtId="165" fontId="16" fillId="0" borderId="0" xfId="0" applyNumberFormat="1" applyFont="1" applyBorder="1" applyAlignment="1" applyProtection="1">
      <alignment vertical="top"/>
    </xf>
    <xf numFmtId="165" fontId="2" fillId="0" borderId="0" xfId="0" applyNumberFormat="1" applyFont="1" applyFill="1" applyBorder="1" applyProtection="1"/>
    <xf numFmtId="165" fontId="2" fillId="0" borderId="0" xfId="0" applyNumberFormat="1" applyFont="1" applyFill="1" applyBorder="1" applyProtection="1">
      <protection locked="0"/>
    </xf>
    <xf numFmtId="164" fontId="2" fillId="0" borderId="17" xfId="0" applyNumberFormat="1" applyFont="1" applyFill="1" applyBorder="1" applyAlignment="1" applyProtection="1">
      <alignment horizontal="center" vertical="top"/>
    </xf>
    <xf numFmtId="164" fontId="1" fillId="0" borderId="0" xfId="0" applyNumberFormat="1" applyFont="1" applyBorder="1" applyAlignment="1" applyProtection="1">
      <alignment horizontal="center" vertical="top"/>
      <protection hidden="1"/>
    </xf>
    <xf numFmtId="165" fontId="1" fillId="0" borderId="0" xfId="0" applyNumberFormat="1" applyFont="1" applyBorder="1" applyAlignment="1" applyProtection="1">
      <alignment vertical="top"/>
    </xf>
    <xf numFmtId="164" fontId="3" fillId="0" borderId="0" xfId="0" applyNumberFormat="1" applyFont="1" applyFill="1" applyAlignment="1" applyProtection="1">
      <alignment horizontal="center" vertical="top"/>
      <protection hidden="1"/>
    </xf>
    <xf numFmtId="164" fontId="1" fillId="0" borderId="2" xfId="0" applyNumberFormat="1" applyFont="1" applyBorder="1" applyAlignment="1" applyProtection="1">
      <alignment vertical="top"/>
      <protection hidden="1"/>
    </xf>
    <xf numFmtId="0" fontId="2" fillId="0" borderId="15" xfId="0" applyFont="1" applyBorder="1" applyAlignment="1" applyProtection="1">
      <alignment vertical="center"/>
      <protection hidden="1"/>
    </xf>
    <xf numFmtId="165" fontId="17" fillId="0" borderId="17" xfId="0" applyNumberFormat="1" applyFont="1" applyBorder="1" applyAlignment="1" applyProtection="1">
      <alignment vertical="top"/>
      <protection locked="0"/>
    </xf>
    <xf numFmtId="165" fontId="17" fillId="0" borderId="17" xfId="0" applyNumberFormat="1" applyFont="1" applyFill="1" applyBorder="1" applyAlignment="1" applyProtection="1">
      <alignment vertical="top"/>
      <protection locked="0"/>
    </xf>
    <xf numFmtId="0" fontId="1" fillId="0" borderId="27" xfId="0" applyFont="1" applyBorder="1" applyAlignment="1" applyProtection="1">
      <alignment vertical="top"/>
      <protection hidden="1"/>
    </xf>
    <xf numFmtId="0" fontId="2" fillId="0" borderId="27" xfId="0" applyFont="1" applyBorder="1" applyAlignment="1" applyProtection="1">
      <alignment vertical="top"/>
      <protection hidden="1"/>
    </xf>
    <xf numFmtId="0" fontId="2" fillId="0" borderId="27" xfId="0" applyFont="1" applyFill="1" applyBorder="1" applyAlignment="1" applyProtection="1">
      <alignment vertical="top"/>
      <protection hidden="1"/>
    </xf>
    <xf numFmtId="164" fontId="3" fillId="0" borderId="27" xfId="0" applyNumberFormat="1" applyFont="1" applyBorder="1" applyAlignment="1" applyProtection="1">
      <alignment horizontal="left" vertical="top"/>
      <protection hidden="1"/>
    </xf>
    <xf numFmtId="165" fontId="2" fillId="0" borderId="27" xfId="0" applyNumberFormat="1" applyFont="1" applyBorder="1" applyAlignment="1" applyProtection="1">
      <alignment horizontal="left" vertical="top"/>
    </xf>
    <xf numFmtId="0" fontId="2" fillId="0" borderId="0" xfId="0" applyFont="1" applyBorder="1"/>
    <xf numFmtId="165" fontId="2" fillId="0" borderId="0" xfId="0" applyNumberFormat="1" applyFont="1" applyAlignment="1" applyProtection="1">
      <alignment horizontal="left" vertical="top"/>
    </xf>
    <xf numFmtId="164" fontId="3" fillId="0" borderId="0" xfId="0" applyNumberFormat="1" applyFont="1" applyFill="1" applyAlignment="1" applyProtection="1">
      <alignment horizontal="left" vertical="top"/>
      <protection hidden="1"/>
    </xf>
    <xf numFmtId="0" fontId="2" fillId="0" borderId="13" xfId="0" applyFont="1" applyBorder="1" applyAlignment="1" applyProtection="1">
      <alignment vertical="top"/>
      <protection hidden="1"/>
    </xf>
    <xf numFmtId="165" fontId="2" fillId="0" borderId="17" xfId="0" applyNumberFormat="1" applyFont="1" applyBorder="1" applyAlignment="1" applyProtection="1">
      <alignment vertical="top"/>
      <protection locked="0"/>
    </xf>
    <xf numFmtId="0" fontId="6" fillId="0" borderId="0" xfId="0" applyFont="1"/>
    <xf numFmtId="0" fontId="2" fillId="0" borderId="14" xfId="0" applyFont="1" applyBorder="1" applyAlignment="1" applyProtection="1">
      <alignment wrapText="1"/>
      <protection locked="0"/>
    </xf>
    <xf numFmtId="0" fontId="2" fillId="0" borderId="15" xfId="0" applyFont="1" applyBorder="1" applyAlignment="1" applyProtection="1">
      <alignment wrapText="1"/>
      <protection locked="0"/>
    </xf>
    <xf numFmtId="165" fontId="3" fillId="0" borderId="0" xfId="0" applyNumberFormat="1" applyFont="1" applyAlignment="1" applyProtection="1">
      <alignment horizontal="left" vertical="top"/>
      <protection locked="0" hidden="1"/>
    </xf>
    <xf numFmtId="165" fontId="1" fillId="0" borderId="4" xfId="0" applyNumberFormat="1" applyFont="1" applyBorder="1" applyAlignment="1" applyProtection="1">
      <alignment vertical="top"/>
      <protection locked="0"/>
    </xf>
    <xf numFmtId="0" fontId="1" fillId="0" borderId="28" xfId="0" applyFont="1" applyBorder="1" applyAlignment="1" applyProtection="1">
      <alignment vertical="top"/>
      <protection hidden="1"/>
    </xf>
    <xf numFmtId="0" fontId="1" fillId="0" borderId="2" xfId="0" applyFont="1" applyFill="1" applyBorder="1" applyProtection="1">
      <protection hidden="1"/>
    </xf>
    <xf numFmtId="0" fontId="1" fillId="0" borderId="3" xfId="0" applyFont="1" applyBorder="1" applyAlignment="1" applyProtection="1">
      <alignment vertical="top"/>
      <protection hidden="1"/>
    </xf>
    <xf numFmtId="0" fontId="1" fillId="0" borderId="3" xfId="0" applyFont="1" applyFill="1" applyBorder="1" applyAlignment="1" applyProtection="1">
      <alignment vertical="top"/>
      <protection hidden="1"/>
    </xf>
    <xf numFmtId="0" fontId="0" fillId="0" borderId="3" xfId="0" applyBorder="1"/>
    <xf numFmtId="164" fontId="3" fillId="0" borderId="5" xfId="0" applyNumberFormat="1" applyFont="1" applyBorder="1" applyAlignment="1" applyProtection="1">
      <alignment horizontal="left" vertical="top"/>
      <protection hidden="1"/>
    </xf>
    <xf numFmtId="165" fontId="1" fillId="0" borderId="4" xfId="0" applyNumberFormat="1" applyFont="1" applyBorder="1" applyAlignment="1" applyProtection="1">
      <alignment horizontal="right" vertical="top"/>
      <protection locked="0"/>
    </xf>
    <xf numFmtId="166" fontId="1" fillId="6" borderId="4" xfId="0" applyNumberFormat="1" applyFont="1" applyFill="1" applyBorder="1" applyAlignment="1" applyProtection="1">
      <alignment horizontal="right"/>
      <protection locked="0"/>
    </xf>
    <xf numFmtId="165" fontId="16" fillId="0" borderId="17" xfId="0" applyNumberFormat="1" applyFont="1" applyBorder="1" applyAlignment="1" applyProtection="1">
      <alignment vertical="top"/>
      <protection locked="0"/>
    </xf>
    <xf numFmtId="0" fontId="1" fillId="0" borderId="0" xfId="0" applyFont="1" applyAlignment="1" applyProtection="1">
      <alignment vertical="center"/>
      <protection hidden="1"/>
    </xf>
    <xf numFmtId="164" fontId="2" fillId="0" borderId="17" xfId="2" applyNumberFormat="1" applyFont="1" applyBorder="1" applyAlignment="1" applyProtection="1">
      <alignment horizontal="center" vertical="top"/>
      <protection locked="0"/>
    </xf>
    <xf numFmtId="164" fontId="2" fillId="0" borderId="21" xfId="2" applyNumberFormat="1" applyFont="1" applyBorder="1" applyAlignment="1" applyProtection="1">
      <alignment horizontal="center" vertical="top"/>
      <protection locked="0"/>
    </xf>
    <xf numFmtId="164" fontId="2" fillId="0" borderId="23" xfId="2" applyNumberFormat="1" applyFont="1" applyBorder="1" applyAlignment="1" applyProtection="1">
      <alignment horizontal="center" vertical="top"/>
      <protection locked="0"/>
    </xf>
    <xf numFmtId="164" fontId="2" fillId="0" borderId="0" xfId="2" applyNumberFormat="1" applyFont="1" applyBorder="1" applyAlignment="1" applyProtection="1">
      <alignment horizontal="center" vertical="top"/>
      <protection locked="0"/>
    </xf>
    <xf numFmtId="0" fontId="1" fillId="0" borderId="0" xfId="0" applyFont="1"/>
    <xf numFmtId="164" fontId="2" fillId="0" borderId="17" xfId="2" applyNumberFormat="1" applyFont="1" applyFill="1" applyBorder="1" applyAlignment="1" applyProtection="1">
      <alignment horizontal="center" vertical="top"/>
      <protection locked="0"/>
    </xf>
    <xf numFmtId="0" fontId="0" fillId="0" borderId="0" xfId="0" applyFill="1" applyAlignment="1" applyProtection="1">
      <alignment vertical="top"/>
      <protection hidden="1"/>
    </xf>
    <xf numFmtId="165" fontId="1" fillId="0" borderId="0" xfId="2" applyFont="1" applyAlignment="1" applyProtection="1">
      <alignment vertical="top"/>
      <protection locked="0"/>
    </xf>
    <xf numFmtId="164" fontId="2" fillId="0" borderId="0" xfId="2" applyNumberFormat="1" applyFont="1" applyAlignment="1" applyProtection="1">
      <alignment horizontal="left" vertical="top"/>
      <protection locked="0"/>
    </xf>
    <xf numFmtId="165" fontId="1" fillId="0" borderId="4" xfId="0" applyNumberFormat="1" applyFont="1" applyBorder="1" applyAlignment="1" applyProtection="1">
      <alignment horizontal="right" vertical="top"/>
    </xf>
    <xf numFmtId="0" fontId="2" fillId="0" borderId="17" xfId="0" applyFont="1" applyFill="1" applyBorder="1" applyProtection="1">
      <protection hidden="1"/>
    </xf>
    <xf numFmtId="165" fontId="2" fillId="0" borderId="17" xfId="0" applyNumberFormat="1" applyFont="1" applyBorder="1" applyAlignment="1" applyProtection="1">
      <alignment vertical="top"/>
    </xf>
    <xf numFmtId="0" fontId="2" fillId="0" borderId="17" xfId="0" applyFont="1" applyBorder="1" applyAlignment="1" applyProtection="1">
      <alignment vertical="top"/>
      <protection hidden="1"/>
    </xf>
    <xf numFmtId="165" fontId="3" fillId="0" borderId="0" xfId="0" applyNumberFormat="1" applyFont="1" applyBorder="1" applyAlignment="1" applyProtection="1">
      <alignment vertical="top"/>
      <protection hidden="1"/>
    </xf>
    <xf numFmtId="0" fontId="1" fillId="0" borderId="0" xfId="0" applyFont="1" applyFill="1" applyBorder="1" applyProtection="1">
      <protection hidden="1"/>
    </xf>
    <xf numFmtId="0" fontId="11" fillId="0" borderId="0" xfId="0" applyFont="1" applyBorder="1" applyAlignment="1" applyProtection="1">
      <alignment vertical="top"/>
      <protection hidden="1"/>
    </xf>
    <xf numFmtId="0" fontId="11" fillId="0" borderId="0" xfId="0" applyFont="1" applyFill="1" applyBorder="1" applyAlignment="1" applyProtection="1">
      <alignment vertical="top"/>
      <protection hidden="1"/>
    </xf>
    <xf numFmtId="165" fontId="2" fillId="0" borderId="0" xfId="0" applyNumberFormat="1" applyFont="1" applyBorder="1" applyAlignment="1" applyProtection="1">
      <alignment horizontal="left" vertical="top"/>
    </xf>
    <xf numFmtId="0" fontId="2" fillId="0" borderId="5" xfId="0" applyFont="1" applyBorder="1" applyAlignment="1" applyProtection="1">
      <alignment vertical="top"/>
      <protection hidden="1"/>
    </xf>
    <xf numFmtId="165" fontId="1" fillId="0" borderId="4" xfId="0" applyNumberFormat="1" applyFont="1" applyFill="1" applyBorder="1" applyAlignment="1" applyProtection="1">
      <alignment vertical="top"/>
    </xf>
    <xf numFmtId="165" fontId="3" fillId="0" borderId="0" xfId="0" applyNumberFormat="1" applyFont="1" applyFill="1" applyAlignment="1" applyProtection="1">
      <alignment horizontal="left" vertical="top"/>
      <protection hidden="1"/>
    </xf>
    <xf numFmtId="0" fontId="0" fillId="0" borderId="0" xfId="0" applyFill="1" applyAlignment="1" applyProtection="1">
      <alignment vertical="top" wrapText="1"/>
      <protection hidden="1"/>
    </xf>
    <xf numFmtId="0" fontId="18" fillId="0" borderId="0" xfId="0" applyFont="1" applyFill="1" applyAlignment="1" applyProtection="1">
      <alignment horizontal="center" vertical="top" wrapText="1"/>
      <protection hidden="1"/>
    </xf>
    <xf numFmtId="3" fontId="18" fillId="0" borderId="0" xfId="0" applyNumberFormat="1" applyFont="1" applyFill="1" applyAlignment="1" applyProtection="1">
      <alignment horizontal="right" vertical="top"/>
      <protection hidden="1"/>
    </xf>
    <xf numFmtId="164" fontId="2" fillId="0" borderId="0" xfId="0" applyNumberFormat="1" applyFont="1" applyFill="1" applyAlignment="1" applyProtection="1">
      <alignment horizontal="left" vertical="top"/>
      <protection hidden="1"/>
    </xf>
  </cellXfs>
  <cellStyles count="3">
    <cellStyle name="Hyperlink" xfId="1" builtinId="8"/>
    <cellStyle name="Normal" xfId="0" builtinId="0"/>
    <cellStyle name="Normal_Schools Budget code List 2007-08" xfId="2"/>
  </cellStyles>
  <dxfs count="32">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solid">
          <bgColor indexed="41"/>
        </patternFill>
      </fill>
    </dxf>
    <dxf>
      <fill>
        <patternFill patternType="gray0625"/>
      </fill>
    </dxf>
    <dxf>
      <fill>
        <patternFill patternType="gray0625"/>
      </fill>
    </dxf>
    <dxf>
      <fill>
        <patternFill patternType="solid">
          <bgColor indexed="41"/>
        </patternFill>
      </fill>
    </dxf>
    <dxf>
      <fill>
        <patternFill patternType="solid">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h%20Secure/Year%202018-19/Budget/Budget%20Info%20BF/BFC5%20Year%20Budget%20Plan%202018-19%20infant%20to%20aug%20primary%20to%20march%2019%20Updated%20April%20with%20known%20teach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F Upload"/>
      <sheetName val="Notes"/>
      <sheetName val="Start here"/>
      <sheetName val="Number on Roll"/>
      <sheetName val="Income from LA"/>
      <sheetName val="High Needs Funding from OLA"/>
      <sheetName val="Capital Income from LA"/>
      <sheetName val="Staff Data"/>
      <sheetName val="PayScales"/>
      <sheetName val="Other costs and income"/>
      <sheetName val="Other costs and income - Resour"/>
      <sheetName val="LA Plan"/>
      <sheetName val="Staff Costs"/>
      <sheetName val="Account Code Report"/>
      <sheetName val="Summary subjective report"/>
      <sheetName val="Account code list"/>
      <sheetName val="BudgetData"/>
      <sheetName val="StaffReport"/>
      <sheetName val="StaffReport2"/>
      <sheetName val="References"/>
      <sheetName val="BIF"/>
      <sheetName val="0866Analysis"/>
      <sheetName val="SummaryReport"/>
    </sheetNames>
    <sheetDataSet>
      <sheetData sheetId="0"/>
      <sheetData sheetId="1"/>
      <sheetData sheetId="2"/>
      <sheetData sheetId="3"/>
      <sheetData sheetId="4">
        <row r="2">
          <cell r="C2" t="str">
            <v>College Town Infant &amp; Nursery School</v>
          </cell>
        </row>
        <row r="69">
          <cell r="G69">
            <v>831886.8955078586</v>
          </cell>
        </row>
        <row r="71">
          <cell r="G71">
            <v>-4420</v>
          </cell>
        </row>
        <row r="87">
          <cell r="G87">
            <v>0</v>
          </cell>
        </row>
        <row r="105">
          <cell r="G105">
            <v>167867.34999999998</v>
          </cell>
        </row>
        <row r="107">
          <cell r="G107">
            <v>1756</v>
          </cell>
        </row>
        <row r="122">
          <cell r="G122">
            <v>111858</v>
          </cell>
        </row>
        <row r="124">
          <cell r="G124">
            <v>0</v>
          </cell>
        </row>
        <row r="126">
          <cell r="G126">
            <v>565370</v>
          </cell>
        </row>
        <row r="132">
          <cell r="G132">
            <v>1146920</v>
          </cell>
        </row>
      </sheetData>
      <sheetData sheetId="5">
        <row r="29">
          <cell r="G29">
            <v>0</v>
          </cell>
        </row>
      </sheetData>
      <sheetData sheetId="6">
        <row r="14">
          <cell r="G14">
            <v>7036.15</v>
          </cell>
        </row>
      </sheetData>
      <sheetData sheetId="7">
        <row r="2">
          <cell r="T2" t="str">
            <v>Agresso code Salary</v>
          </cell>
          <cell r="U2" t="str">
            <v>Agresso code NI</v>
          </cell>
          <cell r="V2" t="str">
            <v>Agresso code Pension</v>
          </cell>
          <cell r="W2" t="str">
            <v>Project Code</v>
          </cell>
          <cell r="AA2" t="str">
            <v>Salary + Allowances</v>
          </cell>
          <cell r="AB2" t="str">
            <v>NI</v>
          </cell>
          <cell r="AC2" t="str">
            <v>Pension</v>
          </cell>
        </row>
        <row r="3">
          <cell r="T3" t="str">
            <v>0100</v>
          </cell>
          <cell r="U3" t="str">
            <v>0850</v>
          </cell>
          <cell r="V3" t="str">
            <v>0860</v>
          </cell>
          <cell r="W3" t="str">
            <v>A0830</v>
          </cell>
          <cell r="X3" t="str">
            <v>0140</v>
          </cell>
          <cell r="AA3">
            <v>2978.3735999999999</v>
          </cell>
          <cell r="AB3">
            <v>0</v>
          </cell>
          <cell r="AC3">
            <v>0</v>
          </cell>
          <cell r="AD3">
            <v>14.891868000000001</v>
          </cell>
        </row>
        <row r="4">
          <cell r="T4" t="str">
            <v>0100</v>
          </cell>
          <cell r="U4" t="str">
            <v>0850</v>
          </cell>
          <cell r="V4" t="str">
            <v>0860</v>
          </cell>
          <cell r="W4" t="str">
            <v>A0830</v>
          </cell>
          <cell r="X4" t="str">
            <v>0140</v>
          </cell>
          <cell r="AA4">
            <v>2922.54</v>
          </cell>
          <cell r="AB4">
            <v>0</v>
          </cell>
          <cell r="AC4">
            <v>394.54290000000003</v>
          </cell>
          <cell r="AD4">
            <v>14.6127</v>
          </cell>
        </row>
        <row r="5">
          <cell r="T5" t="str">
            <v>0100</v>
          </cell>
          <cell r="U5" t="str">
            <v>0850</v>
          </cell>
          <cell r="V5" t="str">
            <v>0880</v>
          </cell>
          <cell r="W5" t="str">
            <v>A0830</v>
          </cell>
          <cell r="X5" t="str">
            <v>0140</v>
          </cell>
          <cell r="AA5">
            <v>2435.7408000000005</v>
          </cell>
          <cell r="AB5">
            <v>0</v>
          </cell>
          <cell r="AC5">
            <v>328.82500800000008</v>
          </cell>
          <cell r="AD5">
            <v>12.178704000000003</v>
          </cell>
        </row>
        <row r="6">
          <cell r="T6" t="str">
            <v>0100</v>
          </cell>
          <cell r="U6" t="str">
            <v>0850</v>
          </cell>
          <cell r="V6" t="str">
            <v>0860</v>
          </cell>
          <cell r="W6" t="str">
            <v>A0830</v>
          </cell>
          <cell r="X6" t="str">
            <v>0140</v>
          </cell>
          <cell r="AA6">
            <v>2922.54</v>
          </cell>
          <cell r="AB6">
            <v>0</v>
          </cell>
          <cell r="AC6">
            <v>394.54290000000003</v>
          </cell>
          <cell r="AD6">
            <v>14.6127</v>
          </cell>
        </row>
        <row r="7">
          <cell r="T7" t="str">
            <v>0100</v>
          </cell>
          <cell r="U7" t="str">
            <v>0850</v>
          </cell>
          <cell r="V7" t="str">
            <v>0860</v>
          </cell>
          <cell r="W7" t="str">
            <v>A0830</v>
          </cell>
          <cell r="X7" t="str">
            <v>0140</v>
          </cell>
          <cell r="AA7">
            <v>2978.3735999999999</v>
          </cell>
          <cell r="AB7">
            <v>0</v>
          </cell>
          <cell r="AC7">
            <v>0</v>
          </cell>
          <cell r="AD7">
            <v>14.891868000000001</v>
          </cell>
        </row>
        <row r="8">
          <cell r="T8" t="str">
            <v>0100</v>
          </cell>
          <cell r="U8" t="str">
            <v>0850</v>
          </cell>
          <cell r="V8" t="str">
            <v>0860</v>
          </cell>
          <cell r="W8" t="str">
            <v>A0830</v>
          </cell>
          <cell r="X8" t="str">
            <v>0140</v>
          </cell>
          <cell r="AA8">
            <v>2978.3735999999999</v>
          </cell>
          <cell r="AB8">
            <v>0</v>
          </cell>
          <cell r="AC8">
            <v>402.08043600000002</v>
          </cell>
          <cell r="AD8">
            <v>14.891868000000001</v>
          </cell>
        </row>
        <row r="9">
          <cell r="T9" t="str">
            <v>0100</v>
          </cell>
          <cell r="U9" t="str">
            <v>0850</v>
          </cell>
          <cell r="V9" t="str">
            <v>0860</v>
          </cell>
          <cell r="W9" t="str">
            <v>A0830</v>
          </cell>
          <cell r="X9" t="str">
            <v>0140</v>
          </cell>
          <cell r="AA9">
            <v>2922.54</v>
          </cell>
          <cell r="AB9">
            <v>0</v>
          </cell>
          <cell r="AC9">
            <v>394.54290000000003</v>
          </cell>
          <cell r="AD9">
            <v>14.6127</v>
          </cell>
        </row>
        <row r="10">
          <cell r="T10" t="str">
            <v>0100</v>
          </cell>
          <cell r="U10" t="str">
            <v>0850</v>
          </cell>
          <cell r="V10" t="str">
            <v>0860</v>
          </cell>
          <cell r="W10" t="str">
            <v>A0830</v>
          </cell>
          <cell r="X10" t="str">
            <v>0140</v>
          </cell>
          <cell r="AA10">
            <v>2922.54</v>
          </cell>
          <cell r="AB10">
            <v>0</v>
          </cell>
          <cell r="AC10">
            <v>394.54290000000003</v>
          </cell>
          <cell r="AD10">
            <v>14.6127</v>
          </cell>
        </row>
        <row r="11">
          <cell r="T11" t="str">
            <v>0100</v>
          </cell>
          <cell r="U11" t="str">
            <v>0850</v>
          </cell>
          <cell r="V11" t="str">
            <v>0860</v>
          </cell>
          <cell r="W11" t="str">
            <v>A0830</v>
          </cell>
          <cell r="X11" t="str">
            <v>0140</v>
          </cell>
          <cell r="AA11">
            <v>2978.3735999999999</v>
          </cell>
          <cell r="AB11">
            <v>0</v>
          </cell>
          <cell r="AC11">
            <v>402.08043600000002</v>
          </cell>
          <cell r="AD11">
            <v>14.891868000000001</v>
          </cell>
        </row>
        <row r="12">
          <cell r="T12" t="str">
            <v>0100</v>
          </cell>
          <cell r="U12" t="str">
            <v>0850</v>
          </cell>
          <cell r="V12" t="str">
            <v>0860</v>
          </cell>
          <cell r="W12" t="str">
            <v>A0830</v>
          </cell>
          <cell r="X12" t="str">
            <v>0140</v>
          </cell>
          <cell r="AA12">
            <v>2479.891410410959</v>
          </cell>
          <cell r="AB12">
            <v>0</v>
          </cell>
          <cell r="AC12">
            <v>0</v>
          </cell>
          <cell r="AD12">
            <v>12.399457052054796</v>
          </cell>
        </row>
        <row r="13">
          <cell r="T13" t="str">
            <v>0100</v>
          </cell>
          <cell r="U13" t="str">
            <v>0850</v>
          </cell>
          <cell r="V13" t="str">
            <v>0860</v>
          </cell>
          <cell r="W13" t="str">
            <v>A0830</v>
          </cell>
          <cell r="X13" t="str">
            <v>0140</v>
          </cell>
          <cell r="AA13">
            <v>1721.7447386301369</v>
          </cell>
          <cell r="AB13">
            <v>0</v>
          </cell>
          <cell r="AC13">
            <v>0</v>
          </cell>
          <cell r="AD13">
            <v>8.6087236931506848</v>
          </cell>
        </row>
        <row r="14">
          <cell r="T14" t="str">
            <v>0100</v>
          </cell>
          <cell r="U14" t="str">
            <v>0850</v>
          </cell>
          <cell r="V14" t="str">
            <v>0860</v>
          </cell>
          <cell r="W14" t="str">
            <v>A0830</v>
          </cell>
          <cell r="X14" t="str">
            <v>0140</v>
          </cell>
          <cell r="AA14">
            <v>2922.54</v>
          </cell>
          <cell r="AB14">
            <v>0</v>
          </cell>
          <cell r="AC14">
            <v>394.54290000000003</v>
          </cell>
          <cell r="AD14">
            <v>14.6127</v>
          </cell>
        </row>
        <row r="15">
          <cell r="T15" t="str">
            <v>0100</v>
          </cell>
          <cell r="U15" t="str">
            <v>0850</v>
          </cell>
          <cell r="V15" t="str">
            <v>0860</v>
          </cell>
          <cell r="W15" t="str">
            <v>A0830</v>
          </cell>
          <cell r="X15" t="str">
            <v>0140</v>
          </cell>
          <cell r="AA15">
            <v>2978.3735999999999</v>
          </cell>
          <cell r="AB15">
            <v>0</v>
          </cell>
          <cell r="AC15">
            <v>0</v>
          </cell>
          <cell r="AD15">
            <v>14.891868000000001</v>
          </cell>
        </row>
        <row r="16">
          <cell r="T16" t="str">
            <v>0100</v>
          </cell>
          <cell r="U16" t="str">
            <v>0850</v>
          </cell>
          <cell r="V16" t="str">
            <v>0860</v>
          </cell>
          <cell r="W16" t="str">
            <v>A0830</v>
          </cell>
          <cell r="X16" t="str">
            <v>0140</v>
          </cell>
          <cell r="AA16">
            <v>38.484665753424657</v>
          </cell>
          <cell r="AB16">
            <v>0</v>
          </cell>
          <cell r="AC16">
            <v>5.1954298767123293</v>
          </cell>
          <cell r="AD16">
            <v>0.19242332876712329</v>
          </cell>
        </row>
        <row r="17">
          <cell r="T17" t="str">
            <v>0100</v>
          </cell>
          <cell r="U17" t="str">
            <v>0850</v>
          </cell>
          <cell r="V17" t="str">
            <v>0860</v>
          </cell>
          <cell r="W17" t="str">
            <v>A0830</v>
          </cell>
          <cell r="X17" t="str">
            <v>0140</v>
          </cell>
          <cell r="AA17">
            <v>1147.8298257534248</v>
          </cell>
          <cell r="AB17">
            <v>0</v>
          </cell>
          <cell r="AC17">
            <v>154.95702647671234</v>
          </cell>
          <cell r="AD17">
            <v>5.7391491287671235</v>
          </cell>
        </row>
        <row r="18">
          <cell r="T18" t="str">
            <v>0100</v>
          </cell>
          <cell r="U18" t="str">
            <v>0850</v>
          </cell>
          <cell r="V18" t="str">
            <v>0860</v>
          </cell>
          <cell r="W18" t="str">
            <v>A0830</v>
          </cell>
          <cell r="X18" t="str">
            <v>0140</v>
          </cell>
          <cell r="AA18">
            <v>1126.648431780822</v>
          </cell>
          <cell r="AB18">
            <v>0</v>
          </cell>
          <cell r="AC18">
            <v>0</v>
          </cell>
          <cell r="AD18">
            <v>5.6332421589041095</v>
          </cell>
        </row>
        <row r="19">
          <cell r="T19" t="str">
            <v>0100</v>
          </cell>
          <cell r="U19" t="str">
            <v>0850</v>
          </cell>
          <cell r="V19" t="str">
            <v>0860</v>
          </cell>
          <cell r="W19" t="str">
            <v>A0830</v>
          </cell>
          <cell r="X19" t="str">
            <v>0140</v>
          </cell>
          <cell r="AA19">
            <v>1147.8298257534248</v>
          </cell>
          <cell r="AB19">
            <v>0</v>
          </cell>
          <cell r="AC19">
            <v>0</v>
          </cell>
          <cell r="AD19">
            <v>5.7391491287671235</v>
          </cell>
        </row>
        <row r="20">
          <cell r="T20" t="str">
            <v>0100</v>
          </cell>
          <cell r="U20" t="str">
            <v>0850</v>
          </cell>
          <cell r="V20" t="str">
            <v>0860</v>
          </cell>
          <cell r="W20" t="str">
            <v>A0830</v>
          </cell>
          <cell r="X20" t="str">
            <v>0140</v>
          </cell>
          <cell r="AA20">
            <v>1126.648431780822</v>
          </cell>
          <cell r="AB20">
            <v>0</v>
          </cell>
          <cell r="AC20">
            <v>0</v>
          </cell>
          <cell r="AD20">
            <v>5.6332421589041095</v>
          </cell>
        </row>
        <row r="21">
          <cell r="T21" t="str">
            <v>0100</v>
          </cell>
          <cell r="U21" t="str">
            <v>0850</v>
          </cell>
          <cell r="V21" t="str">
            <v>0860</v>
          </cell>
          <cell r="W21" t="str">
            <v>A0630</v>
          </cell>
          <cell r="X21" t="str">
            <v>0140</v>
          </cell>
          <cell r="AA21">
            <v>5105.2194191780818</v>
          </cell>
          <cell r="AB21">
            <v>0</v>
          </cell>
          <cell r="AC21">
            <v>689.20462158904104</v>
          </cell>
          <cell r="AD21">
            <v>25.52609709589041</v>
          </cell>
        </row>
        <row r="22">
          <cell r="T22" t="str">
            <v>0100</v>
          </cell>
          <cell r="U22" t="str">
            <v>0850</v>
          </cell>
          <cell r="V22" t="str">
            <v>0860</v>
          </cell>
          <cell r="W22" t="str">
            <v>A0630</v>
          </cell>
          <cell r="X22" t="str">
            <v>0140</v>
          </cell>
          <cell r="AA22">
            <v>7460.5904898630124</v>
          </cell>
          <cell r="AB22">
            <v>0</v>
          </cell>
          <cell r="AC22">
            <v>1007.1797161315068</v>
          </cell>
          <cell r="AD22">
            <v>37.302952449315065</v>
          </cell>
        </row>
        <row r="23">
          <cell r="T23" t="str">
            <v>0100</v>
          </cell>
          <cell r="U23" t="str">
            <v>0850</v>
          </cell>
          <cell r="V23" t="str">
            <v>0860</v>
          </cell>
          <cell r="W23" t="str">
            <v>A0630</v>
          </cell>
          <cell r="X23" t="str">
            <v>0140</v>
          </cell>
          <cell r="AA23">
            <v>6270.3273205479445</v>
          </cell>
          <cell r="AB23">
            <v>0</v>
          </cell>
          <cell r="AC23">
            <v>0</v>
          </cell>
          <cell r="AD23">
            <v>31.351636602739724</v>
          </cell>
        </row>
        <row r="24">
          <cell r="T24" t="str">
            <v>0100</v>
          </cell>
          <cell r="U24" t="str">
            <v>0850</v>
          </cell>
          <cell r="V24" t="str">
            <v>0860</v>
          </cell>
          <cell r="W24" t="str">
            <v>A0630</v>
          </cell>
          <cell r="X24" t="str">
            <v>0140</v>
          </cell>
          <cell r="AA24">
            <v>8544.6546126027388</v>
          </cell>
          <cell r="AB24">
            <v>16.650417182886599</v>
          </cell>
          <cell r="AC24">
            <v>0</v>
          </cell>
          <cell r="AD24">
            <v>42.723273063013693</v>
          </cell>
        </row>
        <row r="25">
          <cell r="T25" t="str">
            <v>0100</v>
          </cell>
          <cell r="U25" t="str">
            <v>0850</v>
          </cell>
          <cell r="V25" t="str">
            <v>0860</v>
          </cell>
          <cell r="W25" t="str">
            <v>A0630</v>
          </cell>
          <cell r="X25" t="str">
            <v>0140</v>
          </cell>
          <cell r="AA25">
            <v>10754.4856</v>
          </cell>
          <cell r="AB25">
            <v>321.60694954335094</v>
          </cell>
          <cell r="AC25">
            <v>0</v>
          </cell>
          <cell r="AD25">
            <v>53.772427999999998</v>
          </cell>
        </row>
        <row r="26">
          <cell r="T26" t="str">
            <v>0100</v>
          </cell>
          <cell r="U26" t="str">
            <v>0850</v>
          </cell>
          <cell r="V26" t="str">
            <v>0860</v>
          </cell>
          <cell r="W26" t="str">
            <v>A0630</v>
          </cell>
          <cell r="X26" t="str">
            <v>0140</v>
          </cell>
          <cell r="AA26">
            <v>14781.037600000001</v>
          </cell>
          <cell r="AB26">
            <v>877.27111162328129</v>
          </cell>
          <cell r="AC26">
            <v>1995.4400760000003</v>
          </cell>
          <cell r="AD26">
            <v>73.90518800000001</v>
          </cell>
        </row>
        <row r="27">
          <cell r="T27" t="str">
            <v>0100</v>
          </cell>
          <cell r="U27" t="str">
            <v>0850</v>
          </cell>
          <cell r="V27" t="str">
            <v>0860</v>
          </cell>
          <cell r="W27" t="str">
            <v>A0630</v>
          </cell>
          <cell r="X27" t="str">
            <v>0140</v>
          </cell>
          <cell r="AA27">
            <v>3135.84178849315</v>
          </cell>
          <cell r="AB27">
            <v>0</v>
          </cell>
          <cell r="AC27">
            <v>423.33864144657531</v>
          </cell>
          <cell r="AD27">
            <v>15.679208942465751</v>
          </cell>
        </row>
        <row r="28">
          <cell r="T28" t="str">
            <v>0100</v>
          </cell>
          <cell r="U28" t="str">
            <v>0850</v>
          </cell>
          <cell r="V28" t="str">
            <v>0860</v>
          </cell>
          <cell r="W28" t="str">
            <v>A0630</v>
          </cell>
          <cell r="X28" t="str">
            <v>0140</v>
          </cell>
          <cell r="AA28">
            <v>7389.3973999999998</v>
          </cell>
          <cell r="AB28">
            <v>0</v>
          </cell>
          <cell r="AC28">
            <v>997.56864900000005</v>
          </cell>
          <cell r="AD28">
            <v>36.946987</v>
          </cell>
        </row>
        <row r="29">
          <cell r="T29" t="str">
            <v>0100</v>
          </cell>
          <cell r="U29" t="str">
            <v>0850</v>
          </cell>
          <cell r="V29" t="str">
            <v>0860</v>
          </cell>
          <cell r="W29" t="str">
            <v>A0630</v>
          </cell>
          <cell r="X29" t="str">
            <v>0140</v>
          </cell>
          <cell r="AA29">
            <v>442.85969095890414</v>
          </cell>
          <cell r="AB29">
            <v>0</v>
          </cell>
          <cell r="AC29">
            <v>59.786058279452064</v>
          </cell>
          <cell r="AD29">
            <v>2.2142984547945206</v>
          </cell>
        </row>
        <row r="30">
          <cell r="T30" t="str">
            <v>0100</v>
          </cell>
          <cell r="U30" t="str">
            <v>0850</v>
          </cell>
          <cell r="V30" t="str">
            <v>0860</v>
          </cell>
          <cell r="W30" t="str">
            <v>A0630</v>
          </cell>
          <cell r="X30" t="str">
            <v>0140</v>
          </cell>
          <cell r="AA30">
            <v>2449.2176876712324</v>
          </cell>
          <cell r="AB30">
            <v>0</v>
          </cell>
          <cell r="AC30">
            <v>330.64438783561639</v>
          </cell>
          <cell r="AD30">
            <v>12.246088438356162</v>
          </cell>
        </row>
        <row r="31">
          <cell r="T31" t="str">
            <v>0100</v>
          </cell>
          <cell r="U31" t="str">
            <v>0850</v>
          </cell>
          <cell r="V31" t="str">
            <v>0860</v>
          </cell>
          <cell r="W31" t="str">
            <v>A0630</v>
          </cell>
          <cell r="X31" t="str">
            <v>0140</v>
          </cell>
          <cell r="AA31">
            <v>4062.0785819178082</v>
          </cell>
          <cell r="AB31">
            <v>0</v>
          </cell>
          <cell r="AC31">
            <v>548.3806085589041</v>
          </cell>
          <cell r="AD31">
            <v>20.310392909589041</v>
          </cell>
        </row>
        <row r="32">
          <cell r="T32" t="str">
            <v>0100</v>
          </cell>
          <cell r="U32" t="str">
            <v>0850</v>
          </cell>
          <cell r="V32" t="str">
            <v>0860</v>
          </cell>
          <cell r="W32" t="str">
            <v>A0630</v>
          </cell>
          <cell r="X32" t="str">
            <v>0140</v>
          </cell>
          <cell r="AA32">
            <v>12468.371599999999</v>
          </cell>
          <cell r="AB32">
            <v>558.12332201832533</v>
          </cell>
          <cell r="AC32">
            <v>0</v>
          </cell>
          <cell r="AD32">
            <v>62.341857999999995</v>
          </cell>
        </row>
        <row r="33">
          <cell r="T33" t="str">
            <v>0100</v>
          </cell>
          <cell r="U33" t="str">
            <v>0850</v>
          </cell>
          <cell r="V33" t="str">
            <v>0860</v>
          </cell>
          <cell r="W33" t="str">
            <v>A0630</v>
          </cell>
          <cell r="X33" t="str">
            <v>0140</v>
          </cell>
          <cell r="AA33">
            <v>7253.9313000000002</v>
          </cell>
          <cell r="AB33">
            <v>0</v>
          </cell>
          <cell r="AC33">
            <v>979.28072550000013</v>
          </cell>
          <cell r="AD33">
            <v>36.269656500000004</v>
          </cell>
        </row>
        <row r="34">
          <cell r="T34" t="str">
            <v>0100</v>
          </cell>
          <cell r="U34" t="str">
            <v>0850</v>
          </cell>
          <cell r="V34" t="str">
            <v>0860</v>
          </cell>
          <cell r="W34" t="str">
            <v>A0630</v>
          </cell>
          <cell r="X34" t="str">
            <v>0140</v>
          </cell>
          <cell r="AA34">
            <v>5434.7604164383556</v>
          </cell>
          <cell r="AB34">
            <v>0</v>
          </cell>
          <cell r="AC34">
            <v>733.69265621917805</v>
          </cell>
          <cell r="AD34">
            <v>27.173802082191777</v>
          </cell>
        </row>
        <row r="35">
          <cell r="T35" t="str">
            <v>0100</v>
          </cell>
          <cell r="U35" t="str">
            <v>0850</v>
          </cell>
          <cell r="V35" t="str">
            <v>0860</v>
          </cell>
          <cell r="W35" t="str">
            <v>A0630</v>
          </cell>
          <cell r="X35" t="str">
            <v>0140</v>
          </cell>
          <cell r="AA35">
            <v>4445.8301347945198</v>
          </cell>
          <cell r="AB35">
            <v>0</v>
          </cell>
          <cell r="AC35">
            <v>600.18706819726026</v>
          </cell>
          <cell r="AD35">
            <v>22.229150673972601</v>
          </cell>
        </row>
        <row r="36">
          <cell r="T36" t="str">
            <v>0100</v>
          </cell>
          <cell r="U36" t="str">
            <v>0850</v>
          </cell>
          <cell r="V36" t="str">
            <v>0860</v>
          </cell>
          <cell r="W36" t="str">
            <v>A0630</v>
          </cell>
          <cell r="X36" t="str">
            <v>0140</v>
          </cell>
          <cell r="AA36">
            <v>7322.571863561644</v>
          </cell>
          <cell r="AB36">
            <v>0</v>
          </cell>
          <cell r="AC36">
            <v>988.54720158082205</v>
          </cell>
          <cell r="AD36">
            <v>36.612859317808223</v>
          </cell>
        </row>
        <row r="37">
          <cell r="T37" t="str">
            <v>0100</v>
          </cell>
          <cell r="U37" t="str">
            <v>0850</v>
          </cell>
          <cell r="V37" t="str">
            <v>0860</v>
          </cell>
          <cell r="W37" t="str">
            <v>A0630</v>
          </cell>
          <cell r="X37" t="str">
            <v>0140</v>
          </cell>
          <cell r="AA37">
            <v>12644.739800000001</v>
          </cell>
          <cell r="AB37">
            <v>582.46205020861032</v>
          </cell>
          <cell r="AC37">
            <v>1707.0398730000002</v>
          </cell>
          <cell r="AD37">
            <v>63.223699000000011</v>
          </cell>
        </row>
        <row r="38">
          <cell r="T38" t="str">
            <v>0100</v>
          </cell>
          <cell r="U38" t="str">
            <v>0850</v>
          </cell>
          <cell r="V38" t="str">
            <v>0860</v>
          </cell>
          <cell r="W38" t="str">
            <v>A0630</v>
          </cell>
          <cell r="X38" t="str">
            <v>0140</v>
          </cell>
          <cell r="AA38">
            <v>4542.8175035616432</v>
          </cell>
          <cell r="AB38">
            <v>0</v>
          </cell>
          <cell r="AC38">
            <v>613.28036298082191</v>
          </cell>
          <cell r="AD38">
            <v>22.714087517808217</v>
          </cell>
        </row>
        <row r="39">
          <cell r="T39" t="str">
            <v>0100</v>
          </cell>
          <cell r="U39" t="str">
            <v>0850</v>
          </cell>
          <cell r="V39" t="str">
            <v>0860</v>
          </cell>
          <cell r="W39" t="str">
            <v>A0630</v>
          </cell>
          <cell r="X39" t="str">
            <v>0140</v>
          </cell>
          <cell r="AA39">
            <v>7007.2873391780822</v>
          </cell>
          <cell r="AB39">
            <v>0</v>
          </cell>
          <cell r="AC39">
            <v>945.98379078904111</v>
          </cell>
          <cell r="AD39">
            <v>35.036436695890409</v>
          </cell>
        </row>
        <row r="40">
          <cell r="T40" t="str">
            <v>0100</v>
          </cell>
          <cell r="U40" t="str">
            <v>0850</v>
          </cell>
          <cell r="V40" t="str">
            <v>0860</v>
          </cell>
          <cell r="W40" t="str">
            <v>A0630</v>
          </cell>
          <cell r="X40" t="str">
            <v>0140</v>
          </cell>
          <cell r="AA40">
            <v>12903.8704</v>
          </cell>
          <cell r="AB40">
            <v>618.22204451277855</v>
          </cell>
          <cell r="AC40">
            <v>1742.022504</v>
          </cell>
          <cell r="AD40">
            <v>64.519351999999998</v>
          </cell>
        </row>
        <row r="41">
          <cell r="T41" t="str">
            <v>0100</v>
          </cell>
          <cell r="U41" t="str">
            <v>0850</v>
          </cell>
          <cell r="V41" t="str">
            <v>0860</v>
          </cell>
          <cell r="W41" t="str">
            <v>A0630</v>
          </cell>
          <cell r="X41" t="str">
            <v>0140</v>
          </cell>
          <cell r="AA41">
            <v>4127.6105572602746</v>
          </cell>
          <cell r="AB41">
            <v>0</v>
          </cell>
          <cell r="AC41">
            <v>557.2274252301371</v>
          </cell>
          <cell r="AD41">
            <v>20.638052786301373</v>
          </cell>
        </row>
        <row r="42">
          <cell r="T42" t="str">
            <v>0100</v>
          </cell>
          <cell r="U42" t="str">
            <v>0850</v>
          </cell>
          <cell r="V42" t="str">
            <v>0860</v>
          </cell>
          <cell r="W42" t="str">
            <v>A0630</v>
          </cell>
          <cell r="X42" t="str">
            <v>0140</v>
          </cell>
          <cell r="AA42">
            <v>9524.9497446575351</v>
          </cell>
          <cell r="AB42">
            <v>151.93104099394083</v>
          </cell>
          <cell r="AC42">
            <v>1285.8682155287672</v>
          </cell>
          <cell r="AD42">
            <v>47.624748723287674</v>
          </cell>
        </row>
        <row r="43">
          <cell r="T43" t="str">
            <v>0100</v>
          </cell>
          <cell r="U43" t="str">
            <v>0850</v>
          </cell>
          <cell r="V43" t="str">
            <v>0860</v>
          </cell>
          <cell r="W43" t="str">
            <v>A0630</v>
          </cell>
          <cell r="X43" t="str">
            <v>0140</v>
          </cell>
          <cell r="AA43">
            <v>4610.7393961643838</v>
          </cell>
          <cell r="AB43">
            <v>0</v>
          </cell>
          <cell r="AC43">
            <v>622.44981848219186</v>
          </cell>
          <cell r="AD43">
            <v>23.053696980821918</v>
          </cell>
        </row>
        <row r="44">
          <cell r="T44" t="str">
            <v>0100</v>
          </cell>
          <cell r="U44" t="str">
            <v>0850</v>
          </cell>
          <cell r="V44" t="str">
            <v>0860</v>
          </cell>
          <cell r="W44" t="str">
            <v>A0630</v>
          </cell>
          <cell r="X44" t="str">
            <v>0140</v>
          </cell>
          <cell r="AA44">
            <v>7459.885229589042</v>
          </cell>
          <cell r="AB44">
            <v>0</v>
          </cell>
          <cell r="AC44">
            <v>1007.0845059945208</v>
          </cell>
          <cell r="AD44">
            <v>37.299426147945212</v>
          </cell>
        </row>
        <row r="45">
          <cell r="T45" t="str">
            <v>0100</v>
          </cell>
          <cell r="U45" t="str">
            <v>0850</v>
          </cell>
          <cell r="V45" t="str">
            <v>0860</v>
          </cell>
          <cell r="W45" t="str">
            <v>A0630</v>
          </cell>
          <cell r="X45" t="str">
            <v>0140</v>
          </cell>
          <cell r="AA45">
            <v>4351.5557830136986</v>
          </cell>
          <cell r="AB45">
            <v>0</v>
          </cell>
          <cell r="AC45">
            <v>587.46003070684935</v>
          </cell>
          <cell r="AD45">
            <v>21.757778915068492</v>
          </cell>
        </row>
        <row r="46">
          <cell r="T46" t="str">
            <v>0100</v>
          </cell>
          <cell r="U46" t="str">
            <v>0850</v>
          </cell>
          <cell r="V46" t="str">
            <v>0860</v>
          </cell>
          <cell r="W46" t="str">
            <v>A0630</v>
          </cell>
          <cell r="X46" t="str">
            <v>0140</v>
          </cell>
          <cell r="AA46">
            <v>3661.285931780822</v>
          </cell>
          <cell r="AB46">
            <v>0</v>
          </cell>
          <cell r="AC46">
            <v>494.27360079041102</v>
          </cell>
          <cell r="AD46">
            <v>18.306429658904111</v>
          </cell>
        </row>
        <row r="47">
          <cell r="T47" t="str">
            <v>0100</v>
          </cell>
          <cell r="U47" t="str">
            <v>0850</v>
          </cell>
          <cell r="V47" t="str">
            <v>0860</v>
          </cell>
          <cell r="W47" t="str">
            <v>A0630</v>
          </cell>
          <cell r="X47" t="str">
            <v>0140</v>
          </cell>
          <cell r="AA47">
            <v>3661.285931780822</v>
          </cell>
          <cell r="AB47">
            <v>0</v>
          </cell>
          <cell r="AC47">
            <v>494.27360079041102</v>
          </cell>
          <cell r="AD47">
            <v>18.306429658904111</v>
          </cell>
        </row>
        <row r="48">
          <cell r="T48" t="str">
            <v>0100</v>
          </cell>
          <cell r="U48" t="str">
            <v>0850</v>
          </cell>
          <cell r="V48" t="str">
            <v>0860</v>
          </cell>
          <cell r="W48" t="str">
            <v>A0630</v>
          </cell>
          <cell r="X48" t="str">
            <v>0140</v>
          </cell>
          <cell r="AA48">
            <v>3661.285931780822</v>
          </cell>
          <cell r="AB48">
            <v>0</v>
          </cell>
          <cell r="AC48">
            <v>494.27360079041102</v>
          </cell>
          <cell r="AD48">
            <v>18.306429658904111</v>
          </cell>
        </row>
        <row r="49">
          <cell r="T49" t="str">
            <v>0100</v>
          </cell>
          <cell r="U49" t="str">
            <v>0850</v>
          </cell>
          <cell r="V49" t="str">
            <v>0860</v>
          </cell>
          <cell r="W49" t="str">
            <v>A0630</v>
          </cell>
          <cell r="X49" t="str">
            <v>0140</v>
          </cell>
          <cell r="AA49">
            <v>4395.4371928767123</v>
          </cell>
          <cell r="AB49">
            <v>0</v>
          </cell>
          <cell r="AC49">
            <v>593.3840210383562</v>
          </cell>
          <cell r="AD49">
            <v>21.977185964383562</v>
          </cell>
        </row>
        <row r="50">
          <cell r="T50" t="str">
            <v>0100</v>
          </cell>
          <cell r="U50" t="str">
            <v>0850</v>
          </cell>
          <cell r="V50" t="str">
            <v>0860</v>
          </cell>
          <cell r="W50" t="str">
            <v>A0630</v>
          </cell>
          <cell r="X50" t="str">
            <v>0140</v>
          </cell>
          <cell r="AA50">
            <v>0</v>
          </cell>
          <cell r="AC50">
            <v>0</v>
          </cell>
          <cell r="AD50">
            <v>0</v>
          </cell>
        </row>
        <row r="51">
          <cell r="T51" t="str">
            <v>0100</v>
          </cell>
          <cell r="U51" t="str">
            <v>0850</v>
          </cell>
          <cell r="V51" t="str">
            <v>0860</v>
          </cell>
          <cell r="W51" t="str">
            <v>A0630</v>
          </cell>
          <cell r="X51" t="str">
            <v>0140</v>
          </cell>
          <cell r="AA51">
            <v>3952.1053241095892</v>
          </cell>
          <cell r="AB51">
            <v>0</v>
          </cell>
          <cell r="AC51">
            <v>0</v>
          </cell>
          <cell r="AD51">
            <v>19.760526620547946</v>
          </cell>
        </row>
        <row r="52">
          <cell r="T52" t="str">
            <v>0100</v>
          </cell>
          <cell r="U52" t="str">
            <v>0850</v>
          </cell>
          <cell r="V52" t="str">
            <v>0860</v>
          </cell>
          <cell r="W52" t="str">
            <v>A0630</v>
          </cell>
          <cell r="X52" t="str">
            <v>0140</v>
          </cell>
          <cell r="AA52">
            <v>9524.9497446575351</v>
          </cell>
          <cell r="AB52">
            <v>151.93104099394083</v>
          </cell>
          <cell r="AC52">
            <v>1285.8682155287672</v>
          </cell>
          <cell r="AD52">
            <v>47.624748723287674</v>
          </cell>
        </row>
        <row r="53">
          <cell r="T53" t="str">
            <v>0100</v>
          </cell>
          <cell r="U53" t="str">
            <v>0850</v>
          </cell>
          <cell r="V53" t="str">
            <v>0860</v>
          </cell>
          <cell r="W53" t="str">
            <v>A0630</v>
          </cell>
          <cell r="X53" t="str">
            <v>0140</v>
          </cell>
          <cell r="AA53">
            <v>0</v>
          </cell>
          <cell r="AC53">
            <v>0</v>
          </cell>
          <cell r="AD53">
            <v>0</v>
          </cell>
        </row>
        <row r="54">
          <cell r="T54" t="str">
            <v>0100</v>
          </cell>
          <cell r="U54" t="str">
            <v>0850</v>
          </cell>
          <cell r="V54" t="str">
            <v>0860</v>
          </cell>
          <cell r="W54" t="str">
            <v>A0630</v>
          </cell>
          <cell r="X54" t="str">
            <v>0140</v>
          </cell>
          <cell r="AA54">
            <v>0</v>
          </cell>
          <cell r="AC54">
            <v>0</v>
          </cell>
          <cell r="AD54">
            <v>0</v>
          </cell>
        </row>
        <row r="55">
          <cell r="T55" t="str">
            <v>0100</v>
          </cell>
          <cell r="U55" t="str">
            <v>0850</v>
          </cell>
          <cell r="V55" t="str">
            <v>0860</v>
          </cell>
          <cell r="W55" t="str">
            <v>A0630</v>
          </cell>
          <cell r="X55" t="str">
            <v>0140</v>
          </cell>
          <cell r="AA55">
            <v>0</v>
          </cell>
          <cell r="AC55">
            <v>0</v>
          </cell>
          <cell r="AD55">
            <v>0</v>
          </cell>
        </row>
        <row r="56">
          <cell r="T56" t="str">
            <v>0100</v>
          </cell>
          <cell r="U56" t="str">
            <v>0850</v>
          </cell>
          <cell r="V56" t="str">
            <v>0860</v>
          </cell>
          <cell r="W56" t="str">
            <v>A0770</v>
          </cell>
          <cell r="X56" t="str">
            <v>0140</v>
          </cell>
          <cell r="AA56">
            <v>11659.70386</v>
          </cell>
          <cell r="AB56">
            <v>446.52714081394669</v>
          </cell>
          <cell r="AC56">
            <v>1574.0600211000001</v>
          </cell>
          <cell r="AD56">
            <v>58.298519300000002</v>
          </cell>
        </row>
        <row r="57">
          <cell r="T57" t="str">
            <v>0100</v>
          </cell>
          <cell r="U57" t="str">
            <v>0850</v>
          </cell>
          <cell r="V57" t="str">
            <v>0860</v>
          </cell>
          <cell r="W57" t="str">
            <v>A0770</v>
          </cell>
          <cell r="X57" t="str">
            <v>0140</v>
          </cell>
          <cell r="AA57">
            <v>8633.9302734246576</v>
          </cell>
          <cell r="AB57">
            <v>28.97039447425604</v>
          </cell>
          <cell r="AC57">
            <v>1165.580586912329</v>
          </cell>
          <cell r="AD57">
            <v>43.169651367123286</v>
          </cell>
        </row>
        <row r="58">
          <cell r="T58" t="str">
            <v>0100</v>
          </cell>
          <cell r="U58" t="str">
            <v>0850</v>
          </cell>
          <cell r="V58" t="str">
            <v>0860</v>
          </cell>
          <cell r="W58" t="str">
            <v>A0770</v>
          </cell>
          <cell r="X58" t="str">
            <v>0140</v>
          </cell>
          <cell r="AA58">
            <v>5182.6841994520546</v>
          </cell>
          <cell r="AB58">
            <v>0</v>
          </cell>
          <cell r="AC58">
            <v>699.6623669260274</v>
          </cell>
          <cell r="AD58">
            <v>25.913420997260275</v>
          </cell>
        </row>
        <row r="59">
          <cell r="T59" t="str">
            <v>0100</v>
          </cell>
          <cell r="U59" t="str">
            <v>0850</v>
          </cell>
          <cell r="V59" t="str">
            <v>0860</v>
          </cell>
          <cell r="W59" t="str">
            <v>A0770</v>
          </cell>
          <cell r="X59" t="str">
            <v>0140</v>
          </cell>
          <cell r="AA59">
            <v>9006.6229841095883</v>
          </cell>
          <cell r="AB59">
            <v>80.40194438583255</v>
          </cell>
          <cell r="AC59">
            <v>1215.8941028547945</v>
          </cell>
          <cell r="AD59">
            <v>45.033114920547945</v>
          </cell>
        </row>
        <row r="60">
          <cell r="T60" t="str">
            <v>0100</v>
          </cell>
          <cell r="U60" t="str">
            <v>0850</v>
          </cell>
          <cell r="V60" t="str">
            <v>0860</v>
          </cell>
          <cell r="W60" t="str">
            <v>A0770</v>
          </cell>
          <cell r="X60" t="str">
            <v>0140</v>
          </cell>
          <cell r="AA60">
            <v>6628.7975408219172</v>
          </cell>
          <cell r="AB60">
            <v>0</v>
          </cell>
          <cell r="AC60">
            <v>894.88766801095892</v>
          </cell>
          <cell r="AD60">
            <v>33.143987704109584</v>
          </cell>
        </row>
        <row r="61">
          <cell r="T61" t="str">
            <v>0100</v>
          </cell>
          <cell r="U61" t="str">
            <v>0850</v>
          </cell>
          <cell r="V61" t="str">
            <v>0860</v>
          </cell>
          <cell r="W61" t="str">
            <v>A0770</v>
          </cell>
          <cell r="X61" t="str">
            <v>0140</v>
          </cell>
          <cell r="AA61">
            <v>9542.071767671232</v>
          </cell>
          <cell r="AB61">
            <v>154.29382173475028</v>
          </cell>
          <cell r="AC61">
            <v>1288.1796886356165</v>
          </cell>
          <cell r="AD61">
            <v>47.710358838356164</v>
          </cell>
        </row>
        <row r="62">
          <cell r="T62" t="str">
            <v>0100</v>
          </cell>
          <cell r="U62" t="str">
            <v>0850</v>
          </cell>
          <cell r="V62" t="str">
            <v>0860</v>
          </cell>
          <cell r="W62" t="str">
            <v>A0770</v>
          </cell>
          <cell r="X62" t="str">
            <v>0140</v>
          </cell>
          <cell r="AA62">
            <v>16635.377352328767</v>
          </cell>
          <cell r="AB62">
            <v>1133.1699700127006</v>
          </cell>
          <cell r="AC62">
            <v>2245.7759425643835</v>
          </cell>
          <cell r="AD62">
            <v>83.176886761643843</v>
          </cell>
        </row>
        <row r="63">
          <cell r="T63" t="str">
            <v>0100</v>
          </cell>
          <cell r="U63" t="str">
            <v>0850</v>
          </cell>
          <cell r="V63" t="str">
            <v>0860</v>
          </cell>
          <cell r="W63" t="str">
            <v>A0700</v>
          </cell>
          <cell r="X63" t="str">
            <v>0140</v>
          </cell>
          <cell r="AA63">
            <v>100</v>
          </cell>
          <cell r="AB63">
            <v>0</v>
          </cell>
          <cell r="AC63">
            <v>13.5</v>
          </cell>
          <cell r="AD63">
            <v>0.5</v>
          </cell>
        </row>
        <row r="64">
          <cell r="T64" t="str">
            <v>0100</v>
          </cell>
          <cell r="U64" t="str">
            <v>0850</v>
          </cell>
          <cell r="V64" t="str">
            <v>0860</v>
          </cell>
          <cell r="W64" t="str">
            <v>A0700</v>
          </cell>
          <cell r="X64" t="str">
            <v>0140</v>
          </cell>
          <cell r="AA64">
            <v>5184.0239205479447</v>
          </cell>
          <cell r="AB64">
            <v>0</v>
          </cell>
          <cell r="AC64">
            <v>699.84322927397261</v>
          </cell>
          <cell r="AD64">
            <v>25.920119602739724</v>
          </cell>
        </row>
        <row r="65">
          <cell r="T65" t="str">
            <v>0100</v>
          </cell>
          <cell r="U65" t="str">
            <v>0850</v>
          </cell>
          <cell r="V65" t="str">
            <v>0860</v>
          </cell>
          <cell r="W65" t="str">
            <v>A0700</v>
          </cell>
          <cell r="X65" t="str">
            <v>0140</v>
          </cell>
          <cell r="AA65">
            <v>13760.668493150684</v>
          </cell>
          <cell r="AB65">
            <v>736.46027595076566</v>
          </cell>
          <cell r="AC65">
            <v>1857.6902465753426</v>
          </cell>
          <cell r="AD65">
            <v>68.803342465753417</v>
          </cell>
        </row>
        <row r="66">
          <cell r="T66" t="str">
            <v>0100</v>
          </cell>
          <cell r="U66" t="str">
            <v>0850</v>
          </cell>
          <cell r="V66" t="str">
            <v>0860</v>
          </cell>
          <cell r="W66" t="str">
            <v>A0700</v>
          </cell>
          <cell r="X66" t="str">
            <v>0140</v>
          </cell>
          <cell r="AA66">
            <v>744.45216547945211</v>
          </cell>
          <cell r="AB66">
            <v>0</v>
          </cell>
          <cell r="AC66">
            <v>100.50104233972604</v>
          </cell>
          <cell r="AD66">
            <v>3.7222608273972604</v>
          </cell>
        </row>
        <row r="67">
          <cell r="T67" t="str">
            <v>0100</v>
          </cell>
          <cell r="U67" t="str">
            <v>0850</v>
          </cell>
          <cell r="V67" t="str">
            <v>0880</v>
          </cell>
          <cell r="W67" t="str">
            <v>A0400</v>
          </cell>
          <cell r="X67" t="str">
            <v>0140</v>
          </cell>
          <cell r="AA67">
            <v>25192.978082191781</v>
          </cell>
          <cell r="AB67">
            <v>2314.1188508284808</v>
          </cell>
          <cell r="AC67">
            <v>4131.6484054794519</v>
          </cell>
          <cell r="AD67">
            <v>125.96489041095892</v>
          </cell>
        </row>
        <row r="68">
          <cell r="T68" t="str">
            <v>0100</v>
          </cell>
          <cell r="U68" t="str">
            <v>0850</v>
          </cell>
          <cell r="V68" t="str">
            <v>0880</v>
          </cell>
          <cell r="W68" t="str">
            <v>A0400</v>
          </cell>
          <cell r="X68" t="str">
            <v>0140</v>
          </cell>
          <cell r="AA68">
            <v>27116.243835616438</v>
          </cell>
          <cell r="AB68">
            <v>2579.5296073796153</v>
          </cell>
          <cell r="AC68">
            <v>4447.0639890410957</v>
          </cell>
          <cell r="AD68">
            <v>135.58121917808219</v>
          </cell>
        </row>
        <row r="69">
          <cell r="T69" t="str">
            <v>0100</v>
          </cell>
          <cell r="U69" t="str">
            <v>0850</v>
          </cell>
          <cell r="V69" t="str">
            <v>0880</v>
          </cell>
          <cell r="W69" t="str">
            <v>A0400</v>
          </cell>
          <cell r="X69" t="str">
            <v>0140</v>
          </cell>
          <cell r="AA69">
            <v>35092.410958904104</v>
          </cell>
          <cell r="AB69">
            <v>3680.2406534054517</v>
          </cell>
          <cell r="AC69">
            <v>5755.1553972602733</v>
          </cell>
          <cell r="AD69">
            <v>175.46205479452053</v>
          </cell>
        </row>
        <row r="70">
          <cell r="T70" t="str">
            <v>0100</v>
          </cell>
          <cell r="U70" t="str">
            <v>0850</v>
          </cell>
          <cell r="V70" t="str">
            <v>0880</v>
          </cell>
          <cell r="W70" t="str">
            <v>A0400</v>
          </cell>
          <cell r="X70" t="str">
            <v>0140</v>
          </cell>
          <cell r="AA70">
            <v>16510.602739726026</v>
          </cell>
          <cell r="AB70">
            <v>1115.9512136440517</v>
          </cell>
          <cell r="AC70">
            <v>2707.7388493150684</v>
          </cell>
          <cell r="AD70">
            <v>82.553013698630124</v>
          </cell>
        </row>
        <row r="71">
          <cell r="T71" t="str">
            <v>0100</v>
          </cell>
          <cell r="U71" t="str">
            <v>0850</v>
          </cell>
          <cell r="V71" t="str">
            <v>0880</v>
          </cell>
          <cell r="W71" t="str">
            <v>A0400</v>
          </cell>
          <cell r="X71" t="str">
            <v>0140</v>
          </cell>
          <cell r="AA71">
            <v>24556.931506849316</v>
          </cell>
          <cell r="AB71">
            <v>2226.3445602273341</v>
          </cell>
          <cell r="AC71">
            <v>4027.3367671232882</v>
          </cell>
          <cell r="AD71">
            <v>122.78465753424658</v>
          </cell>
        </row>
        <row r="72">
          <cell r="T72" t="str">
            <v>0100</v>
          </cell>
          <cell r="U72" t="str">
            <v>0850</v>
          </cell>
          <cell r="V72" t="str">
            <v>0880</v>
          </cell>
          <cell r="W72" t="str">
            <v>A0400</v>
          </cell>
          <cell r="X72" t="str">
            <v>0140</v>
          </cell>
          <cell r="AA72">
            <v>35092.410958904104</v>
          </cell>
          <cell r="AB72">
            <v>3680.2406534054517</v>
          </cell>
          <cell r="AC72">
            <v>5755.1553972602733</v>
          </cell>
          <cell r="AD72">
            <v>175.46205479452053</v>
          </cell>
        </row>
        <row r="73">
          <cell r="T73" t="str">
            <v>0100</v>
          </cell>
          <cell r="U73" t="str">
            <v>0850</v>
          </cell>
          <cell r="V73" t="str">
            <v>0880</v>
          </cell>
          <cell r="W73" t="str">
            <v>A0400</v>
          </cell>
          <cell r="X73" t="str">
            <v>0140</v>
          </cell>
          <cell r="AA73">
            <v>21676.109877260275</v>
          </cell>
          <cell r="AB73">
            <v>1828.7911341865361</v>
          </cell>
          <cell r="AC73">
            <v>3554.8820198706853</v>
          </cell>
          <cell r="AD73">
            <v>108.38054938630137</v>
          </cell>
        </row>
        <row r="74">
          <cell r="T74" t="str">
            <v>0100</v>
          </cell>
          <cell r="U74" t="str">
            <v>0850</v>
          </cell>
          <cell r="V74" t="str">
            <v>0880</v>
          </cell>
          <cell r="W74" t="str">
            <v>A0400</v>
          </cell>
          <cell r="X74" t="str">
            <v>0140</v>
          </cell>
          <cell r="AA74">
            <v>35233.545205479451</v>
          </cell>
          <cell r="AB74">
            <v>3699.7172001175404</v>
          </cell>
          <cell r="AC74">
            <v>5778.3014136986303</v>
          </cell>
          <cell r="AD74">
            <v>176.16772602739726</v>
          </cell>
        </row>
        <row r="75">
          <cell r="T75" t="str">
            <v>0100</v>
          </cell>
          <cell r="U75" t="str">
            <v>0850</v>
          </cell>
          <cell r="V75" t="str">
            <v>0880</v>
          </cell>
          <cell r="W75" t="str">
            <v>A0400</v>
          </cell>
          <cell r="X75" t="str">
            <v>0140</v>
          </cell>
          <cell r="AA75">
            <v>11270.331046575344</v>
          </cell>
          <cell r="AB75">
            <v>392.79375096003412</v>
          </cell>
          <cell r="AC75">
            <v>1848.3342916383565</v>
          </cell>
          <cell r="AD75">
            <v>56.351655232876723</v>
          </cell>
        </row>
        <row r="76">
          <cell r="T76" t="str">
            <v>0100</v>
          </cell>
          <cell r="U76" t="str">
            <v>0850</v>
          </cell>
          <cell r="V76" t="str">
            <v>0880</v>
          </cell>
          <cell r="W76" t="str">
            <v>A0400</v>
          </cell>
          <cell r="X76" t="str">
            <v>0140</v>
          </cell>
          <cell r="AA76">
            <v>10083.22191780822</v>
          </cell>
          <cell r="AB76">
            <v>228.97263026395439</v>
          </cell>
          <cell r="AC76">
            <v>1653.648394520548</v>
          </cell>
          <cell r="AD76">
            <v>50.416109589041099</v>
          </cell>
        </row>
        <row r="77">
          <cell r="T77" t="str">
            <v>0100</v>
          </cell>
          <cell r="U77" t="str">
            <v>0850</v>
          </cell>
          <cell r="V77" t="str">
            <v>0880</v>
          </cell>
          <cell r="W77" t="str">
            <v>A0400</v>
          </cell>
          <cell r="X77" t="str">
            <v>0140</v>
          </cell>
          <cell r="AA77">
            <v>14946.389041095888</v>
          </cell>
          <cell r="AB77">
            <v>900.0896318516493</v>
          </cell>
          <cell r="AC77">
            <v>2451.2078027397256</v>
          </cell>
          <cell r="AD77">
            <v>74.731945205479448</v>
          </cell>
        </row>
        <row r="78">
          <cell r="T78" t="str">
            <v>0100</v>
          </cell>
          <cell r="U78" t="str">
            <v>0850</v>
          </cell>
          <cell r="V78" t="str">
            <v>0880</v>
          </cell>
          <cell r="W78" t="str">
            <v>A0400</v>
          </cell>
          <cell r="X78" t="str">
            <v>0140</v>
          </cell>
          <cell r="AA78">
            <v>42045.731506849319</v>
          </cell>
          <cell r="AB78">
            <v>4639.7988997673392</v>
          </cell>
          <cell r="AC78">
            <v>6895.499967123289</v>
          </cell>
          <cell r="AD78">
            <v>210.22865753424659</v>
          </cell>
        </row>
        <row r="79">
          <cell r="T79" t="str">
            <v>0100</v>
          </cell>
          <cell r="U79" t="str">
            <v>0850</v>
          </cell>
          <cell r="V79" t="str">
            <v>0880</v>
          </cell>
          <cell r="W79" t="str">
            <v>A0400</v>
          </cell>
          <cell r="X79" t="str">
            <v>0140</v>
          </cell>
          <cell r="AA79">
            <v>13776.155616438358</v>
          </cell>
          <cell r="AB79">
            <v>738.59750949722525</v>
          </cell>
          <cell r="AC79">
            <v>2259.2895210958909</v>
          </cell>
          <cell r="AD79">
            <v>68.880778082191796</v>
          </cell>
        </row>
        <row r="80">
          <cell r="T80" t="str">
            <v>0100</v>
          </cell>
          <cell r="U80" t="str">
            <v>0850</v>
          </cell>
          <cell r="V80" t="str">
            <v>0880</v>
          </cell>
          <cell r="W80" t="str">
            <v>A0400</v>
          </cell>
          <cell r="X80" t="str">
            <v>0140</v>
          </cell>
          <cell r="AA80">
            <v>44855.131506849313</v>
          </cell>
          <cell r="AB80">
            <v>5027.4959796550511</v>
          </cell>
          <cell r="AC80">
            <v>7356.2415671232875</v>
          </cell>
          <cell r="AD80">
            <v>224.27565753424656</v>
          </cell>
        </row>
        <row r="81">
          <cell r="T81" t="str">
            <v>0100</v>
          </cell>
          <cell r="U81" t="str">
            <v>0850</v>
          </cell>
          <cell r="V81" t="str">
            <v>0880</v>
          </cell>
          <cell r="W81" t="str">
            <v>A0400</v>
          </cell>
          <cell r="X81" t="str">
            <v>0140</v>
          </cell>
          <cell r="AA81">
            <v>36031.095890410958</v>
          </cell>
          <cell r="AB81">
            <v>3809.7790973603542</v>
          </cell>
          <cell r="AC81">
            <v>5909.0997260273971</v>
          </cell>
          <cell r="AD81">
            <v>180.15547945205478</v>
          </cell>
        </row>
        <row r="82">
          <cell r="T82" t="str">
            <v>0100</v>
          </cell>
          <cell r="U82" t="str">
            <v>0850</v>
          </cell>
          <cell r="V82" t="str">
            <v>0880</v>
          </cell>
          <cell r="W82" t="str">
            <v>A0400</v>
          </cell>
          <cell r="X82" t="str">
            <v>0140</v>
          </cell>
          <cell r="AA82">
            <v>14478.488767123286</v>
          </cell>
          <cell r="AB82">
            <v>835.51937826921335</v>
          </cell>
          <cell r="AC82">
            <v>2374.472157808219</v>
          </cell>
          <cell r="AD82">
            <v>72.392443835616433</v>
          </cell>
        </row>
        <row r="83">
          <cell r="T83" t="str">
            <v>0100</v>
          </cell>
          <cell r="U83" t="str">
            <v>0858</v>
          </cell>
          <cell r="V83" t="str">
            <v>0880</v>
          </cell>
          <cell r="W83" t="str">
            <v>A0400</v>
          </cell>
          <cell r="X83" t="str">
            <v>0140</v>
          </cell>
          <cell r="AA83">
            <v>13117.378630136987</v>
          </cell>
          <cell r="AB83">
            <v>647.68625817466375</v>
          </cell>
          <cell r="AC83">
            <v>2151.250095342466</v>
          </cell>
          <cell r="AD83">
            <v>65.586893150684944</v>
          </cell>
        </row>
        <row r="84">
          <cell r="T84" t="str">
            <v>0100</v>
          </cell>
          <cell r="U84" t="str">
            <v>0850</v>
          </cell>
          <cell r="V84" t="str">
            <v>0880</v>
          </cell>
          <cell r="W84" t="str">
            <v>A0400</v>
          </cell>
          <cell r="X84" t="str">
            <v>0140</v>
          </cell>
          <cell r="AA84">
            <v>9838.0339726027396</v>
          </cell>
          <cell r="AB84">
            <v>195.13674231158495</v>
          </cell>
          <cell r="AC84">
            <v>1613.4375715068493</v>
          </cell>
          <cell r="AD84">
            <v>49.190169863013701</v>
          </cell>
        </row>
        <row r="85">
          <cell r="T85" t="str">
            <v>0100</v>
          </cell>
          <cell r="U85" t="str">
            <v>0850</v>
          </cell>
          <cell r="V85" t="str">
            <v>0880</v>
          </cell>
          <cell r="W85" t="str">
            <v>A0400</v>
          </cell>
          <cell r="X85" t="str">
            <v>0140</v>
          </cell>
          <cell r="AA85">
            <v>15152.690410958905</v>
          </cell>
          <cell r="AB85">
            <v>928.5592519384503</v>
          </cell>
          <cell r="AC85">
            <v>2485.0412273972606</v>
          </cell>
          <cell r="AD85">
            <v>75.763452054794527</v>
          </cell>
        </row>
        <row r="86">
          <cell r="T86" t="str">
            <v>0100</v>
          </cell>
          <cell r="U86" t="str">
            <v>0850</v>
          </cell>
          <cell r="V86" t="str">
            <v>0880</v>
          </cell>
          <cell r="W86" t="str">
            <v>A0400</v>
          </cell>
          <cell r="X86" t="str">
            <v>0140</v>
          </cell>
          <cell r="AA86">
            <v>15152.690410958905</v>
          </cell>
          <cell r="AB86">
            <v>928.5592519384503</v>
          </cell>
          <cell r="AC86">
            <v>2485.0412273972606</v>
          </cell>
          <cell r="AD86">
            <v>75.763452054794527</v>
          </cell>
        </row>
        <row r="87">
          <cell r="T87" t="str">
            <v>0100</v>
          </cell>
          <cell r="U87" t="str">
            <v>0850</v>
          </cell>
          <cell r="V87" t="str">
            <v>0880</v>
          </cell>
          <cell r="W87" t="str">
            <v>A0400</v>
          </cell>
          <cell r="X87" t="str">
            <v>0140</v>
          </cell>
          <cell r="AA87">
            <v>15152.690410958905</v>
          </cell>
          <cell r="AB87">
            <v>928.5592519384503</v>
          </cell>
          <cell r="AC87">
            <v>2485.0412273972606</v>
          </cell>
          <cell r="AD87">
            <v>75.763452054794527</v>
          </cell>
        </row>
        <row r="88">
          <cell r="T88" t="str">
            <v>0100</v>
          </cell>
          <cell r="U88" t="str">
            <v>0850</v>
          </cell>
          <cell r="V88" t="str">
            <v>0880</v>
          </cell>
          <cell r="W88" t="str">
            <v>A0400</v>
          </cell>
          <cell r="X88" t="str">
            <v>0140</v>
          </cell>
          <cell r="AA88">
            <v>26138.564383561643</v>
          </cell>
          <cell r="AB88">
            <v>2444.6098259595219</v>
          </cell>
          <cell r="AC88">
            <v>4286.7245589041095</v>
          </cell>
          <cell r="AD88">
            <v>130.6928219178082</v>
          </cell>
        </row>
        <row r="89">
          <cell r="T89" t="str">
            <v>0100</v>
          </cell>
          <cell r="U89" t="str">
            <v>0850</v>
          </cell>
          <cell r="V89" t="str">
            <v>0880</v>
          </cell>
          <cell r="W89" t="str">
            <v>A0400</v>
          </cell>
          <cell r="X89" t="str">
            <v>0140</v>
          </cell>
          <cell r="AA89">
            <v>23097.273972602739</v>
          </cell>
          <cell r="AB89">
            <v>2024.9117060734748</v>
          </cell>
          <cell r="AC89">
            <v>3787.9529315068494</v>
          </cell>
          <cell r="AD89">
            <v>115.48636986301369</v>
          </cell>
        </row>
        <row r="90">
          <cell r="T90" t="str">
            <v>0100</v>
          </cell>
          <cell r="U90" t="str">
            <v>0850</v>
          </cell>
          <cell r="V90" t="str">
            <v>0880</v>
          </cell>
          <cell r="W90" t="str">
            <v>A0400</v>
          </cell>
          <cell r="X90" t="str">
            <v>0140</v>
          </cell>
          <cell r="AA90">
            <v>22016.260273972603</v>
          </cell>
          <cell r="AB90">
            <v>1875.7319434106112</v>
          </cell>
          <cell r="AC90">
            <v>3610.666684931507</v>
          </cell>
          <cell r="AD90">
            <v>110.08130136986301</v>
          </cell>
        </row>
        <row r="91">
          <cell r="T91" t="str">
            <v>0100</v>
          </cell>
          <cell r="U91" t="str">
            <v>0850</v>
          </cell>
          <cell r="V91" t="str">
            <v>0880</v>
          </cell>
          <cell r="W91" t="str">
            <v>A0400</v>
          </cell>
          <cell r="X91" t="str">
            <v>0140</v>
          </cell>
          <cell r="AA91">
            <v>16319.260273972603</v>
          </cell>
          <cell r="AB91">
            <v>1089.5459631055355</v>
          </cell>
          <cell r="AC91">
            <v>2676.358684931507</v>
          </cell>
          <cell r="AD91">
            <v>81.596301369863014</v>
          </cell>
        </row>
        <row r="92">
          <cell r="T92" t="str">
            <v>0100</v>
          </cell>
          <cell r="U92" t="str">
            <v>0850</v>
          </cell>
          <cell r="V92" t="str">
            <v>0880</v>
          </cell>
          <cell r="W92" t="str">
            <v>A0400</v>
          </cell>
          <cell r="X92" t="str">
            <v>0140</v>
          </cell>
          <cell r="AA92">
            <v>23452.794520547945</v>
          </cell>
          <cell r="AB92">
            <v>2073.9735200444161</v>
          </cell>
          <cell r="AC92">
            <v>3846.2583013698631</v>
          </cell>
          <cell r="AD92">
            <v>117.26397260273973</v>
          </cell>
        </row>
        <row r="93">
          <cell r="T93" t="str">
            <v>0100</v>
          </cell>
          <cell r="U93" t="str">
            <v>0850</v>
          </cell>
          <cell r="V93" t="str">
            <v>0880</v>
          </cell>
          <cell r="W93" t="str">
            <v>A0400</v>
          </cell>
          <cell r="X93" t="str">
            <v>0140</v>
          </cell>
          <cell r="AA93">
            <v>23537.194520547946</v>
          </cell>
          <cell r="AB93">
            <v>2085.6208301526367</v>
          </cell>
          <cell r="AC93">
            <v>3860.0999013698633</v>
          </cell>
          <cell r="AD93">
            <v>117.68597260273974</v>
          </cell>
        </row>
        <row r="94">
          <cell r="T94" t="str">
            <v>0100</v>
          </cell>
          <cell r="U94" t="str">
            <v>0850</v>
          </cell>
          <cell r="V94" t="str">
            <v>0880</v>
          </cell>
          <cell r="W94" t="str">
            <v>A0400</v>
          </cell>
          <cell r="X94" t="str">
            <v>0140</v>
          </cell>
          <cell r="AA94">
            <v>24556.931506849316</v>
          </cell>
          <cell r="AB94">
            <v>2226.3445602273341</v>
          </cell>
          <cell r="AC94">
            <v>4027.3367671232882</v>
          </cell>
          <cell r="AD94">
            <v>122.78465753424658</v>
          </cell>
        </row>
        <row r="95">
          <cell r="T95" t="str">
            <v>0100</v>
          </cell>
          <cell r="U95" t="str">
            <v>0850</v>
          </cell>
          <cell r="V95" t="str">
            <v>0880</v>
          </cell>
          <cell r="W95" t="str">
            <v>A0400</v>
          </cell>
          <cell r="X95" t="str">
            <v>0140</v>
          </cell>
          <cell r="AA95">
            <v>25767.435616438357</v>
          </cell>
          <cell r="AB95">
            <v>2393.3940528425392</v>
          </cell>
          <cell r="AC95">
            <v>4225.8594410958904</v>
          </cell>
          <cell r="AD95">
            <v>128.8371780821918</v>
          </cell>
        </row>
        <row r="96">
          <cell r="T96" t="str">
            <v>0100</v>
          </cell>
          <cell r="U96" t="str">
            <v>0850</v>
          </cell>
          <cell r="V96" t="str">
            <v>0880</v>
          </cell>
          <cell r="W96" t="str">
            <v>A0400</v>
          </cell>
          <cell r="X96" t="str">
            <v>0140</v>
          </cell>
          <cell r="AA96">
            <v>14383.494246575343</v>
          </cell>
          <cell r="AB96">
            <v>822.41015139761566</v>
          </cell>
          <cell r="AC96">
            <v>2358.8930564383563</v>
          </cell>
          <cell r="AD96">
            <v>71.917471232876721</v>
          </cell>
        </row>
        <row r="97">
          <cell r="T97" t="str">
            <v>0100</v>
          </cell>
          <cell r="U97" t="str">
            <v>0850</v>
          </cell>
          <cell r="V97" t="str">
            <v>0860</v>
          </cell>
          <cell r="W97" t="str">
            <v>A0770</v>
          </cell>
          <cell r="X97" t="str">
            <v>0140</v>
          </cell>
          <cell r="AA97">
            <v>2694.2352000000001</v>
          </cell>
          <cell r="AB97">
            <v>0</v>
          </cell>
          <cell r="AC97">
            <v>363.72175200000004</v>
          </cell>
          <cell r="AD97">
            <v>13.471176</v>
          </cell>
        </row>
        <row r="98">
          <cell r="T98" t="str">
            <v>0100</v>
          </cell>
          <cell r="U98" t="str">
            <v>0850</v>
          </cell>
          <cell r="V98" t="str">
            <v>0860</v>
          </cell>
          <cell r="W98" t="str">
            <v>A0630</v>
          </cell>
          <cell r="X98" t="str">
            <v>0140</v>
          </cell>
          <cell r="AA98">
            <v>6451.9351999999999</v>
          </cell>
          <cell r="AB98">
            <v>0</v>
          </cell>
          <cell r="AC98">
            <v>871.01125200000001</v>
          </cell>
          <cell r="AD98">
            <v>32.259675999999999</v>
          </cell>
        </row>
        <row r="99">
          <cell r="T99" t="str">
            <v>0100</v>
          </cell>
          <cell r="U99" t="str">
            <v>0850</v>
          </cell>
          <cell r="V99" t="str">
            <v>0860</v>
          </cell>
          <cell r="W99" t="str">
            <v>A0770</v>
          </cell>
          <cell r="X99" t="str">
            <v>0140</v>
          </cell>
          <cell r="AA99">
            <v>2205.6723999999999</v>
          </cell>
          <cell r="AB99">
            <v>0</v>
          </cell>
          <cell r="AC99">
            <v>297.76577400000002</v>
          </cell>
          <cell r="AD99">
            <v>11.028362</v>
          </cell>
        </row>
        <row r="100">
          <cell r="T100" t="str">
            <v>0100</v>
          </cell>
          <cell r="U100" t="str">
            <v>0850</v>
          </cell>
          <cell r="V100" t="str">
            <v>0880</v>
          </cell>
          <cell r="W100" t="str">
            <v>A0400</v>
          </cell>
          <cell r="X100" t="str">
            <v>0140</v>
          </cell>
          <cell r="AA100">
            <v>0</v>
          </cell>
          <cell r="AC100">
            <v>0</v>
          </cell>
          <cell r="AD100">
            <v>0</v>
          </cell>
        </row>
        <row r="101">
          <cell r="T101" t="str">
            <v>0100</v>
          </cell>
          <cell r="U101" t="str">
            <v>0850</v>
          </cell>
          <cell r="V101" t="str">
            <v>0860</v>
          </cell>
          <cell r="W101" t="str">
            <v>A0630</v>
          </cell>
          <cell r="X101" t="str">
            <v>0140</v>
          </cell>
          <cell r="AA101">
            <v>5162.6824000000006</v>
          </cell>
          <cell r="AB101">
            <v>0</v>
          </cell>
          <cell r="AC101">
            <v>696.96212400000013</v>
          </cell>
          <cell r="AD101">
            <v>25.813412000000003</v>
          </cell>
        </row>
        <row r="102">
          <cell r="AD102">
            <v>0</v>
          </cell>
        </row>
        <row r="103">
          <cell r="AD103">
            <v>0</v>
          </cell>
        </row>
        <row r="104">
          <cell r="AD104">
            <v>0</v>
          </cell>
        </row>
        <row r="105">
          <cell r="AD105">
            <v>0</v>
          </cell>
        </row>
        <row r="106">
          <cell r="AD106">
            <v>0</v>
          </cell>
        </row>
        <row r="107">
          <cell r="AD107">
            <v>0</v>
          </cell>
        </row>
        <row r="108">
          <cell r="AD108">
            <v>0</v>
          </cell>
        </row>
        <row r="109">
          <cell r="AD109">
            <v>0</v>
          </cell>
        </row>
        <row r="110">
          <cell r="AD110">
            <v>0</v>
          </cell>
        </row>
        <row r="111">
          <cell r="AD111">
            <v>0</v>
          </cell>
        </row>
        <row r="112">
          <cell r="AD112">
            <v>0</v>
          </cell>
        </row>
        <row r="113">
          <cell r="AD113">
            <v>0</v>
          </cell>
        </row>
        <row r="114">
          <cell r="AD114">
            <v>0</v>
          </cell>
        </row>
        <row r="115">
          <cell r="AD115">
            <v>0</v>
          </cell>
        </row>
        <row r="116">
          <cell r="AD116">
            <v>0</v>
          </cell>
        </row>
        <row r="117">
          <cell r="AD117">
            <v>0</v>
          </cell>
        </row>
        <row r="118">
          <cell r="AD118">
            <v>0</v>
          </cell>
        </row>
        <row r="119">
          <cell r="AD119">
            <v>0</v>
          </cell>
        </row>
        <row r="120">
          <cell r="AD120">
            <v>0</v>
          </cell>
        </row>
        <row r="121">
          <cell r="AD121">
            <v>0</v>
          </cell>
        </row>
        <row r="122">
          <cell r="AD122">
            <v>0</v>
          </cell>
        </row>
        <row r="123">
          <cell r="AD123">
            <v>0</v>
          </cell>
        </row>
        <row r="124">
          <cell r="AD124">
            <v>0</v>
          </cell>
        </row>
        <row r="125">
          <cell r="AD125">
            <v>0</v>
          </cell>
        </row>
        <row r="126">
          <cell r="AD126">
            <v>0</v>
          </cell>
        </row>
        <row r="127">
          <cell r="AD127">
            <v>0</v>
          </cell>
        </row>
        <row r="128">
          <cell r="AD128">
            <v>0</v>
          </cell>
        </row>
        <row r="129">
          <cell r="AD129">
            <v>0</v>
          </cell>
        </row>
        <row r="130">
          <cell r="AD130">
            <v>0</v>
          </cell>
        </row>
        <row r="131">
          <cell r="AD131">
            <v>0</v>
          </cell>
        </row>
        <row r="132">
          <cell r="AD132">
            <v>0</v>
          </cell>
        </row>
        <row r="133">
          <cell r="AD133">
            <v>0</v>
          </cell>
        </row>
        <row r="134">
          <cell r="AD134">
            <v>0</v>
          </cell>
        </row>
        <row r="135">
          <cell r="AD135">
            <v>0</v>
          </cell>
        </row>
        <row r="136">
          <cell r="AD136">
            <v>0</v>
          </cell>
        </row>
        <row r="137">
          <cell r="AD137">
            <v>0</v>
          </cell>
        </row>
        <row r="138">
          <cell r="AD138">
            <v>0</v>
          </cell>
        </row>
        <row r="139">
          <cell r="AD139">
            <v>0</v>
          </cell>
        </row>
        <row r="140">
          <cell r="AD140">
            <v>0</v>
          </cell>
        </row>
        <row r="141">
          <cell r="AD141">
            <v>0</v>
          </cell>
        </row>
        <row r="142">
          <cell r="AD142">
            <v>0</v>
          </cell>
        </row>
        <row r="143">
          <cell r="AD143">
            <v>0</v>
          </cell>
        </row>
        <row r="144">
          <cell r="AD144">
            <v>0</v>
          </cell>
        </row>
        <row r="145">
          <cell r="AD145">
            <v>0</v>
          </cell>
        </row>
        <row r="146">
          <cell r="AD146">
            <v>0</v>
          </cell>
        </row>
        <row r="147">
          <cell r="AD147">
            <v>0</v>
          </cell>
        </row>
        <row r="148">
          <cell r="AD148">
            <v>0</v>
          </cell>
        </row>
        <row r="149">
          <cell r="AD149">
            <v>0</v>
          </cell>
        </row>
        <row r="150">
          <cell r="AD150">
            <v>0</v>
          </cell>
        </row>
        <row r="151">
          <cell r="AD151">
            <v>0</v>
          </cell>
        </row>
        <row r="152">
          <cell r="AD152">
            <v>0</v>
          </cell>
        </row>
        <row r="153">
          <cell r="AD153">
            <v>0</v>
          </cell>
        </row>
        <row r="154">
          <cell r="AD154">
            <v>0</v>
          </cell>
        </row>
        <row r="155">
          <cell r="AD155">
            <v>0</v>
          </cell>
        </row>
        <row r="156">
          <cell r="AD156">
            <v>0</v>
          </cell>
        </row>
        <row r="157">
          <cell r="AD157">
            <v>0</v>
          </cell>
        </row>
        <row r="158">
          <cell r="AD158">
            <v>0</v>
          </cell>
        </row>
        <row r="159">
          <cell r="AD159">
            <v>0</v>
          </cell>
        </row>
        <row r="160">
          <cell r="AD160">
            <v>0</v>
          </cell>
        </row>
        <row r="161">
          <cell r="AD161">
            <v>0</v>
          </cell>
        </row>
        <row r="162">
          <cell r="AD162">
            <v>0</v>
          </cell>
        </row>
        <row r="163">
          <cell r="AD163">
            <v>0</v>
          </cell>
        </row>
        <row r="164">
          <cell r="AD164">
            <v>0</v>
          </cell>
        </row>
        <row r="165">
          <cell r="AD165">
            <v>0</v>
          </cell>
        </row>
        <row r="166">
          <cell r="AD166">
            <v>0</v>
          </cell>
        </row>
        <row r="167">
          <cell r="AD167">
            <v>0</v>
          </cell>
        </row>
        <row r="168">
          <cell r="AD168">
            <v>0</v>
          </cell>
        </row>
        <row r="169">
          <cell r="AD169">
            <v>0</v>
          </cell>
        </row>
        <row r="170">
          <cell r="AD170">
            <v>0</v>
          </cell>
        </row>
        <row r="171">
          <cell r="AD171">
            <v>0</v>
          </cell>
        </row>
        <row r="172">
          <cell r="AD172">
            <v>0</v>
          </cell>
        </row>
        <row r="173">
          <cell r="AD173">
            <v>0</v>
          </cell>
        </row>
        <row r="174">
          <cell r="AD174">
            <v>0</v>
          </cell>
        </row>
        <row r="175">
          <cell r="AD175">
            <v>0</v>
          </cell>
        </row>
        <row r="176">
          <cell r="AD176">
            <v>0</v>
          </cell>
        </row>
        <row r="177">
          <cell r="AD177">
            <v>0</v>
          </cell>
        </row>
        <row r="178">
          <cell r="AD178">
            <v>0</v>
          </cell>
        </row>
        <row r="179">
          <cell r="AD179">
            <v>0</v>
          </cell>
        </row>
        <row r="180">
          <cell r="AD180">
            <v>0</v>
          </cell>
        </row>
        <row r="181">
          <cell r="AD181">
            <v>0</v>
          </cell>
        </row>
        <row r="182">
          <cell r="AD182">
            <v>0</v>
          </cell>
        </row>
        <row r="183">
          <cell r="AD183">
            <v>0</v>
          </cell>
        </row>
        <row r="184">
          <cell r="AD184">
            <v>0</v>
          </cell>
        </row>
        <row r="185">
          <cell r="AD185">
            <v>0</v>
          </cell>
        </row>
        <row r="186">
          <cell r="AD186">
            <v>0</v>
          </cell>
        </row>
        <row r="187">
          <cell r="AD187">
            <v>0</v>
          </cell>
        </row>
        <row r="188">
          <cell r="AD188">
            <v>0</v>
          </cell>
        </row>
        <row r="189">
          <cell r="AD189">
            <v>0</v>
          </cell>
        </row>
        <row r="190">
          <cell r="AD190">
            <v>0</v>
          </cell>
        </row>
        <row r="191">
          <cell r="AD191">
            <v>0</v>
          </cell>
        </row>
        <row r="192">
          <cell r="AD192">
            <v>0</v>
          </cell>
        </row>
        <row r="193">
          <cell r="AD193">
            <v>0</v>
          </cell>
        </row>
        <row r="194">
          <cell r="AD194">
            <v>0</v>
          </cell>
        </row>
        <row r="195">
          <cell r="AD195">
            <v>0</v>
          </cell>
        </row>
        <row r="196">
          <cell r="AD196">
            <v>0</v>
          </cell>
        </row>
        <row r="197">
          <cell r="AD197">
            <v>0</v>
          </cell>
        </row>
        <row r="198">
          <cell r="AD198">
            <v>0</v>
          </cell>
        </row>
        <row r="199">
          <cell r="AD199">
            <v>0</v>
          </cell>
        </row>
        <row r="200">
          <cell r="AD200">
            <v>0</v>
          </cell>
        </row>
        <row r="201">
          <cell r="AD201">
            <v>0</v>
          </cell>
        </row>
        <row r="202">
          <cell r="AD202">
            <v>0</v>
          </cell>
        </row>
        <row r="203">
          <cell r="AD203">
            <v>0</v>
          </cell>
        </row>
        <row r="204">
          <cell r="AD204">
            <v>0</v>
          </cell>
        </row>
        <row r="205">
          <cell r="AD205">
            <v>0</v>
          </cell>
        </row>
        <row r="206">
          <cell r="AD206">
            <v>0</v>
          </cell>
        </row>
        <row r="207">
          <cell r="AD207">
            <v>0</v>
          </cell>
        </row>
        <row r="208">
          <cell r="AD208">
            <v>0</v>
          </cell>
        </row>
        <row r="209">
          <cell r="AD209">
            <v>0</v>
          </cell>
        </row>
        <row r="210">
          <cell r="AD210">
            <v>0</v>
          </cell>
        </row>
        <row r="211">
          <cell r="AD211">
            <v>0</v>
          </cell>
        </row>
        <row r="212">
          <cell r="AD212">
            <v>0</v>
          </cell>
        </row>
        <row r="213">
          <cell r="AD213">
            <v>0</v>
          </cell>
        </row>
        <row r="214">
          <cell r="AD214">
            <v>0</v>
          </cell>
        </row>
        <row r="215">
          <cell r="AD215">
            <v>0</v>
          </cell>
        </row>
        <row r="216">
          <cell r="AD216">
            <v>0</v>
          </cell>
        </row>
        <row r="217">
          <cell r="AD217">
            <v>0</v>
          </cell>
        </row>
        <row r="218">
          <cell r="AD218">
            <v>0</v>
          </cell>
        </row>
        <row r="219">
          <cell r="AD219">
            <v>0</v>
          </cell>
        </row>
        <row r="220">
          <cell r="AD220">
            <v>0</v>
          </cell>
        </row>
        <row r="221">
          <cell r="AD221">
            <v>0</v>
          </cell>
        </row>
        <row r="222">
          <cell r="AD222">
            <v>0</v>
          </cell>
        </row>
        <row r="223">
          <cell r="AD223">
            <v>0</v>
          </cell>
        </row>
        <row r="224">
          <cell r="AD224">
            <v>0</v>
          </cell>
        </row>
        <row r="225">
          <cell r="AD225">
            <v>0</v>
          </cell>
        </row>
        <row r="226">
          <cell r="AD226">
            <v>0</v>
          </cell>
        </row>
        <row r="227">
          <cell r="AD227">
            <v>0</v>
          </cell>
        </row>
        <row r="228">
          <cell r="AD228">
            <v>0</v>
          </cell>
        </row>
        <row r="229">
          <cell r="AD229">
            <v>0</v>
          </cell>
        </row>
        <row r="230">
          <cell r="AD230">
            <v>0</v>
          </cell>
        </row>
        <row r="231">
          <cell r="AD231">
            <v>0</v>
          </cell>
        </row>
        <row r="232">
          <cell r="AD232">
            <v>0</v>
          </cell>
        </row>
        <row r="233">
          <cell r="AD233">
            <v>0</v>
          </cell>
        </row>
        <row r="234">
          <cell r="AD234">
            <v>0</v>
          </cell>
        </row>
        <row r="235">
          <cell r="AD235">
            <v>0</v>
          </cell>
        </row>
        <row r="236">
          <cell r="AD236">
            <v>0</v>
          </cell>
        </row>
        <row r="237">
          <cell r="AD237">
            <v>0</v>
          </cell>
        </row>
        <row r="238">
          <cell r="AD238">
            <v>0</v>
          </cell>
        </row>
        <row r="239">
          <cell r="AD239">
            <v>0</v>
          </cell>
        </row>
        <row r="240">
          <cell r="AD240">
            <v>0</v>
          </cell>
        </row>
        <row r="241">
          <cell r="AD241">
            <v>0</v>
          </cell>
        </row>
        <row r="242">
          <cell r="AD242">
            <v>0</v>
          </cell>
        </row>
        <row r="243">
          <cell r="AD243">
            <v>0</v>
          </cell>
        </row>
        <row r="244">
          <cell r="AD244">
            <v>0</v>
          </cell>
        </row>
        <row r="245">
          <cell r="AD245">
            <v>0</v>
          </cell>
        </row>
        <row r="246">
          <cell r="AD246">
            <v>0</v>
          </cell>
        </row>
        <row r="247">
          <cell r="AD247">
            <v>0</v>
          </cell>
        </row>
        <row r="248">
          <cell r="AD248">
            <v>0</v>
          </cell>
        </row>
        <row r="249">
          <cell r="AD249">
            <v>0</v>
          </cell>
        </row>
        <row r="250">
          <cell r="AD250">
            <v>0</v>
          </cell>
        </row>
        <row r="251">
          <cell r="AD251">
            <v>0</v>
          </cell>
        </row>
        <row r="252">
          <cell r="AD252">
            <v>0</v>
          </cell>
        </row>
        <row r="253">
          <cell r="AD253">
            <v>0</v>
          </cell>
        </row>
        <row r="254">
          <cell r="AD254">
            <v>0</v>
          </cell>
        </row>
        <row r="255">
          <cell r="AD255">
            <v>0</v>
          </cell>
        </row>
        <row r="256">
          <cell r="AD256">
            <v>0</v>
          </cell>
        </row>
        <row r="257">
          <cell r="AD257">
            <v>0</v>
          </cell>
        </row>
        <row r="258">
          <cell r="AD258">
            <v>0</v>
          </cell>
        </row>
        <row r="259">
          <cell r="AD259">
            <v>0</v>
          </cell>
        </row>
        <row r="260">
          <cell r="AD260">
            <v>0</v>
          </cell>
        </row>
        <row r="261">
          <cell r="AD261">
            <v>0</v>
          </cell>
        </row>
        <row r="262">
          <cell r="AD262">
            <v>0</v>
          </cell>
        </row>
        <row r="263">
          <cell r="AD263">
            <v>0</v>
          </cell>
        </row>
        <row r="264">
          <cell r="AD264">
            <v>0</v>
          </cell>
        </row>
        <row r="265">
          <cell r="AD265">
            <v>0</v>
          </cell>
        </row>
        <row r="266">
          <cell r="AD266">
            <v>0</v>
          </cell>
        </row>
        <row r="267">
          <cell r="AD267">
            <v>0</v>
          </cell>
        </row>
        <row r="268">
          <cell r="AD268">
            <v>0</v>
          </cell>
        </row>
        <row r="269">
          <cell r="AD269">
            <v>0</v>
          </cell>
        </row>
        <row r="270">
          <cell r="AD270">
            <v>0</v>
          </cell>
        </row>
        <row r="271">
          <cell r="AD271">
            <v>0</v>
          </cell>
        </row>
        <row r="272">
          <cell r="AD272">
            <v>0</v>
          </cell>
        </row>
        <row r="273">
          <cell r="AD273">
            <v>0</v>
          </cell>
        </row>
        <row r="274">
          <cell r="AD274">
            <v>0</v>
          </cell>
        </row>
        <row r="275">
          <cell r="AD275">
            <v>0</v>
          </cell>
        </row>
        <row r="276">
          <cell r="AD276">
            <v>0</v>
          </cell>
        </row>
        <row r="277">
          <cell r="AD277">
            <v>0</v>
          </cell>
        </row>
        <row r="278">
          <cell r="AD278">
            <v>0</v>
          </cell>
        </row>
        <row r="279">
          <cell r="AD279">
            <v>0</v>
          </cell>
        </row>
        <row r="280">
          <cell r="AD280">
            <v>0</v>
          </cell>
        </row>
        <row r="281">
          <cell r="AD281">
            <v>0</v>
          </cell>
        </row>
        <row r="282">
          <cell r="AD282">
            <v>0</v>
          </cell>
        </row>
        <row r="283">
          <cell r="AD283">
            <v>0</v>
          </cell>
        </row>
        <row r="284">
          <cell r="AD284">
            <v>0</v>
          </cell>
        </row>
        <row r="285">
          <cell r="AD285">
            <v>0</v>
          </cell>
        </row>
        <row r="286">
          <cell r="AD286">
            <v>0</v>
          </cell>
        </row>
        <row r="287">
          <cell r="AD287">
            <v>0</v>
          </cell>
        </row>
        <row r="288">
          <cell r="AD288">
            <v>0</v>
          </cell>
        </row>
        <row r="289">
          <cell r="AD289">
            <v>0</v>
          </cell>
        </row>
        <row r="290">
          <cell r="AD290">
            <v>0</v>
          </cell>
        </row>
        <row r="291">
          <cell r="AD291">
            <v>0</v>
          </cell>
        </row>
        <row r="292">
          <cell r="AD292">
            <v>0</v>
          </cell>
        </row>
        <row r="293">
          <cell r="AD293">
            <v>0</v>
          </cell>
        </row>
        <row r="294">
          <cell r="AD294">
            <v>0</v>
          </cell>
        </row>
        <row r="295">
          <cell r="AD295">
            <v>0</v>
          </cell>
        </row>
        <row r="296">
          <cell r="AD296">
            <v>0</v>
          </cell>
        </row>
        <row r="297">
          <cell r="AD297">
            <v>0</v>
          </cell>
        </row>
        <row r="298">
          <cell r="AD298">
            <v>0</v>
          </cell>
        </row>
        <row r="299">
          <cell r="AD299">
            <v>0</v>
          </cell>
        </row>
        <row r="300">
          <cell r="AD300">
            <v>0</v>
          </cell>
        </row>
        <row r="301">
          <cell r="AD301">
            <v>0</v>
          </cell>
        </row>
        <row r="302">
          <cell r="AD302">
            <v>0</v>
          </cell>
        </row>
        <row r="303">
          <cell r="AD303">
            <v>0</v>
          </cell>
        </row>
        <row r="304">
          <cell r="AD304">
            <v>0</v>
          </cell>
        </row>
        <row r="305">
          <cell r="AD305">
            <v>0</v>
          </cell>
        </row>
        <row r="306">
          <cell r="AD306">
            <v>0</v>
          </cell>
        </row>
        <row r="307">
          <cell r="AD307">
            <v>0</v>
          </cell>
        </row>
        <row r="308">
          <cell r="AD308">
            <v>0</v>
          </cell>
        </row>
        <row r="309">
          <cell r="AD309">
            <v>0</v>
          </cell>
        </row>
        <row r="310">
          <cell r="AD310">
            <v>0</v>
          </cell>
        </row>
        <row r="311">
          <cell r="AD311">
            <v>0</v>
          </cell>
        </row>
        <row r="312">
          <cell r="AD312">
            <v>0</v>
          </cell>
        </row>
        <row r="313">
          <cell r="AD313">
            <v>0</v>
          </cell>
        </row>
        <row r="314">
          <cell r="AD314">
            <v>0</v>
          </cell>
        </row>
        <row r="315">
          <cell r="AD315">
            <v>0</v>
          </cell>
        </row>
        <row r="316">
          <cell r="AD316">
            <v>0</v>
          </cell>
        </row>
        <row r="317">
          <cell r="AD317">
            <v>0</v>
          </cell>
        </row>
        <row r="318">
          <cell r="AD318">
            <v>0</v>
          </cell>
        </row>
        <row r="319">
          <cell r="AD319">
            <v>0</v>
          </cell>
        </row>
        <row r="320">
          <cell r="AD320">
            <v>0</v>
          </cell>
        </row>
        <row r="321">
          <cell r="AD321">
            <v>0</v>
          </cell>
        </row>
        <row r="322">
          <cell r="AD322">
            <v>0</v>
          </cell>
        </row>
        <row r="323">
          <cell r="AD323">
            <v>0</v>
          </cell>
        </row>
        <row r="324">
          <cell r="AD324">
            <v>0</v>
          </cell>
        </row>
        <row r="325">
          <cell r="AD325">
            <v>0</v>
          </cell>
        </row>
        <row r="326">
          <cell r="AD326">
            <v>0</v>
          </cell>
        </row>
        <row r="327">
          <cell r="AD327">
            <v>0</v>
          </cell>
        </row>
        <row r="328">
          <cell r="AD328">
            <v>0</v>
          </cell>
        </row>
        <row r="329">
          <cell r="AD329">
            <v>0</v>
          </cell>
        </row>
        <row r="330">
          <cell r="AD330">
            <v>0</v>
          </cell>
        </row>
        <row r="331">
          <cell r="AD331">
            <v>0</v>
          </cell>
        </row>
        <row r="332">
          <cell r="AD332">
            <v>0</v>
          </cell>
        </row>
        <row r="333">
          <cell r="AD333">
            <v>0</v>
          </cell>
        </row>
        <row r="334">
          <cell r="AD334">
            <v>0</v>
          </cell>
        </row>
        <row r="335">
          <cell r="AD335">
            <v>0</v>
          </cell>
        </row>
        <row r="336">
          <cell r="AD336">
            <v>0</v>
          </cell>
        </row>
        <row r="337">
          <cell r="AD337">
            <v>0</v>
          </cell>
        </row>
        <row r="338">
          <cell r="AD338">
            <v>0</v>
          </cell>
        </row>
        <row r="339">
          <cell r="AD339">
            <v>0</v>
          </cell>
        </row>
        <row r="340">
          <cell r="AD340">
            <v>0</v>
          </cell>
        </row>
        <row r="341">
          <cell r="AD341">
            <v>0</v>
          </cell>
        </row>
        <row r="342">
          <cell r="AD342">
            <v>0</v>
          </cell>
        </row>
        <row r="343">
          <cell r="AD343">
            <v>0</v>
          </cell>
        </row>
        <row r="344">
          <cell r="AD344">
            <v>0</v>
          </cell>
        </row>
        <row r="345">
          <cell r="AD345">
            <v>0</v>
          </cell>
        </row>
        <row r="346">
          <cell r="AD346">
            <v>0</v>
          </cell>
        </row>
        <row r="347">
          <cell r="AD347">
            <v>0</v>
          </cell>
        </row>
        <row r="348">
          <cell r="AD348">
            <v>0</v>
          </cell>
        </row>
        <row r="349">
          <cell r="AD349">
            <v>0</v>
          </cell>
        </row>
        <row r="350">
          <cell r="AD350">
            <v>0</v>
          </cell>
        </row>
        <row r="351">
          <cell r="AD351">
            <v>0</v>
          </cell>
        </row>
        <row r="352">
          <cell r="AD352">
            <v>0</v>
          </cell>
        </row>
        <row r="353">
          <cell r="AD353">
            <v>0</v>
          </cell>
        </row>
        <row r="354">
          <cell r="AD354">
            <v>0</v>
          </cell>
        </row>
        <row r="355">
          <cell r="AD355">
            <v>0</v>
          </cell>
        </row>
        <row r="356">
          <cell r="AD356">
            <v>0</v>
          </cell>
        </row>
        <row r="357">
          <cell r="AD357">
            <v>0</v>
          </cell>
        </row>
        <row r="358">
          <cell r="AD358">
            <v>0</v>
          </cell>
        </row>
        <row r="359">
          <cell r="AD359">
            <v>0</v>
          </cell>
        </row>
        <row r="360">
          <cell r="AD360">
            <v>0</v>
          </cell>
        </row>
        <row r="361">
          <cell r="AD361">
            <v>0</v>
          </cell>
        </row>
        <row r="362">
          <cell r="AD362">
            <v>0</v>
          </cell>
        </row>
        <row r="363">
          <cell r="AD363">
            <v>0</v>
          </cell>
        </row>
        <row r="364">
          <cell r="AD364">
            <v>0</v>
          </cell>
        </row>
        <row r="365">
          <cell r="AD365">
            <v>0</v>
          </cell>
        </row>
        <row r="366">
          <cell r="AD366">
            <v>0</v>
          </cell>
        </row>
        <row r="367">
          <cell r="AD367">
            <v>0</v>
          </cell>
        </row>
        <row r="368">
          <cell r="AD368">
            <v>0</v>
          </cell>
        </row>
        <row r="369">
          <cell r="AD369">
            <v>0</v>
          </cell>
        </row>
        <row r="370">
          <cell r="AD370">
            <v>0</v>
          </cell>
        </row>
        <row r="371">
          <cell r="AD371">
            <v>0</v>
          </cell>
        </row>
        <row r="372">
          <cell r="AD372">
            <v>0</v>
          </cell>
        </row>
        <row r="373">
          <cell r="AD373">
            <v>0</v>
          </cell>
        </row>
        <row r="374">
          <cell r="AD374">
            <v>0</v>
          </cell>
        </row>
        <row r="375">
          <cell r="AD375">
            <v>0</v>
          </cell>
        </row>
        <row r="376">
          <cell r="AD376">
            <v>0</v>
          </cell>
        </row>
        <row r="377">
          <cell r="AD377">
            <v>0</v>
          </cell>
        </row>
        <row r="378">
          <cell r="AD378">
            <v>0</v>
          </cell>
        </row>
        <row r="379">
          <cell r="AD379">
            <v>0</v>
          </cell>
        </row>
        <row r="380">
          <cell r="AD380">
            <v>0</v>
          </cell>
        </row>
        <row r="381">
          <cell r="AD381">
            <v>0</v>
          </cell>
        </row>
        <row r="382">
          <cell r="AD382">
            <v>0</v>
          </cell>
        </row>
        <row r="383">
          <cell r="AD383">
            <v>0</v>
          </cell>
        </row>
        <row r="384">
          <cell r="AD384">
            <v>0</v>
          </cell>
        </row>
        <row r="385">
          <cell r="AD385">
            <v>0</v>
          </cell>
        </row>
        <row r="386">
          <cell r="AD386">
            <v>0</v>
          </cell>
        </row>
        <row r="387">
          <cell r="AD387">
            <v>0</v>
          </cell>
        </row>
        <row r="388">
          <cell r="AD388">
            <v>0</v>
          </cell>
        </row>
        <row r="389">
          <cell r="AD389">
            <v>0</v>
          </cell>
        </row>
        <row r="390">
          <cell r="AD390">
            <v>0</v>
          </cell>
        </row>
        <row r="391">
          <cell r="AD391">
            <v>0</v>
          </cell>
        </row>
        <row r="392">
          <cell r="AD392">
            <v>0</v>
          </cell>
        </row>
        <row r="393">
          <cell r="AD393">
            <v>0</v>
          </cell>
        </row>
        <row r="394">
          <cell r="AD394">
            <v>0</v>
          </cell>
        </row>
        <row r="395">
          <cell r="AD395">
            <v>0</v>
          </cell>
        </row>
        <row r="396">
          <cell r="AD396">
            <v>0</v>
          </cell>
        </row>
        <row r="397">
          <cell r="AD397">
            <v>0</v>
          </cell>
        </row>
        <row r="398">
          <cell r="AD398">
            <v>0</v>
          </cell>
        </row>
        <row r="399">
          <cell r="AD399">
            <v>0</v>
          </cell>
        </row>
        <row r="400">
          <cell r="AD400">
            <v>0</v>
          </cell>
        </row>
        <row r="401">
          <cell r="AD401">
            <v>0</v>
          </cell>
        </row>
        <row r="402">
          <cell r="AD402">
            <v>0</v>
          </cell>
        </row>
        <row r="403">
          <cell r="AD403">
            <v>0</v>
          </cell>
        </row>
        <row r="404">
          <cell r="AD404">
            <v>0</v>
          </cell>
        </row>
        <row r="405">
          <cell r="AD405">
            <v>0</v>
          </cell>
        </row>
        <row r="406">
          <cell r="AD406">
            <v>0</v>
          </cell>
        </row>
        <row r="407">
          <cell r="AD407">
            <v>0</v>
          </cell>
        </row>
        <row r="408">
          <cell r="AD408">
            <v>0</v>
          </cell>
        </row>
        <row r="409">
          <cell r="AD409">
            <v>0</v>
          </cell>
        </row>
        <row r="410">
          <cell r="AD410">
            <v>0</v>
          </cell>
        </row>
        <row r="411">
          <cell r="AD411">
            <v>0</v>
          </cell>
        </row>
        <row r="412">
          <cell r="AD412">
            <v>0</v>
          </cell>
        </row>
        <row r="413">
          <cell r="AD413">
            <v>0</v>
          </cell>
        </row>
        <row r="414">
          <cell r="AD414">
            <v>0</v>
          </cell>
        </row>
        <row r="415">
          <cell r="AD415">
            <v>0</v>
          </cell>
        </row>
        <row r="416">
          <cell r="AD416">
            <v>0</v>
          </cell>
        </row>
        <row r="417">
          <cell r="AD417">
            <v>0</v>
          </cell>
        </row>
        <row r="418">
          <cell r="AD418">
            <v>0</v>
          </cell>
        </row>
        <row r="419">
          <cell r="AD419">
            <v>0</v>
          </cell>
        </row>
        <row r="420">
          <cell r="AD420">
            <v>0</v>
          </cell>
        </row>
        <row r="421">
          <cell r="AD421">
            <v>0</v>
          </cell>
        </row>
        <row r="422">
          <cell r="AD422">
            <v>0</v>
          </cell>
        </row>
        <row r="423">
          <cell r="AD423">
            <v>0</v>
          </cell>
        </row>
        <row r="424">
          <cell r="AD424">
            <v>0</v>
          </cell>
        </row>
        <row r="425">
          <cell r="AD425">
            <v>0</v>
          </cell>
        </row>
        <row r="426">
          <cell r="AD426">
            <v>0</v>
          </cell>
        </row>
        <row r="427">
          <cell r="AD427">
            <v>0</v>
          </cell>
        </row>
        <row r="428">
          <cell r="AD428">
            <v>0</v>
          </cell>
        </row>
        <row r="429">
          <cell r="AD429">
            <v>0</v>
          </cell>
        </row>
        <row r="430">
          <cell r="AD430">
            <v>0</v>
          </cell>
        </row>
        <row r="431">
          <cell r="AD431">
            <v>0</v>
          </cell>
        </row>
        <row r="432">
          <cell r="AD432">
            <v>0</v>
          </cell>
        </row>
        <row r="433">
          <cell r="AD433">
            <v>0</v>
          </cell>
        </row>
        <row r="434">
          <cell r="AD434">
            <v>0</v>
          </cell>
        </row>
        <row r="435">
          <cell r="AD435">
            <v>0</v>
          </cell>
        </row>
        <row r="436">
          <cell r="AD436">
            <v>0</v>
          </cell>
        </row>
        <row r="437">
          <cell r="AD437">
            <v>0</v>
          </cell>
        </row>
        <row r="438">
          <cell r="AD438">
            <v>0</v>
          </cell>
        </row>
        <row r="439">
          <cell r="AD439">
            <v>0</v>
          </cell>
        </row>
        <row r="440">
          <cell r="AD440">
            <v>0</v>
          </cell>
        </row>
        <row r="441">
          <cell r="AD441">
            <v>0</v>
          </cell>
        </row>
        <row r="442">
          <cell r="AD442">
            <v>0</v>
          </cell>
        </row>
        <row r="443">
          <cell r="AD443">
            <v>0</v>
          </cell>
        </row>
        <row r="444">
          <cell r="AD444">
            <v>0</v>
          </cell>
        </row>
        <row r="445">
          <cell r="AD445">
            <v>0</v>
          </cell>
        </row>
        <row r="446">
          <cell r="AD446">
            <v>0</v>
          </cell>
        </row>
        <row r="447">
          <cell r="AD447">
            <v>0</v>
          </cell>
        </row>
        <row r="448">
          <cell r="AD448">
            <v>0</v>
          </cell>
        </row>
        <row r="449">
          <cell r="AD449">
            <v>0</v>
          </cell>
        </row>
        <row r="450">
          <cell r="AD450">
            <v>0</v>
          </cell>
        </row>
        <row r="451">
          <cell r="AD451">
            <v>0</v>
          </cell>
        </row>
        <row r="452">
          <cell r="AD452">
            <v>0</v>
          </cell>
        </row>
        <row r="453">
          <cell r="AD453">
            <v>0</v>
          </cell>
        </row>
        <row r="454">
          <cell r="AD454">
            <v>0</v>
          </cell>
        </row>
        <row r="455">
          <cell r="AD455">
            <v>0</v>
          </cell>
        </row>
        <row r="456">
          <cell r="AD456">
            <v>0</v>
          </cell>
        </row>
        <row r="457">
          <cell r="AD457">
            <v>0</v>
          </cell>
        </row>
        <row r="458">
          <cell r="AD458">
            <v>0</v>
          </cell>
        </row>
        <row r="459">
          <cell r="AD459">
            <v>0</v>
          </cell>
        </row>
        <row r="460">
          <cell r="AD460">
            <v>0</v>
          </cell>
        </row>
        <row r="461">
          <cell r="AD461">
            <v>0</v>
          </cell>
        </row>
        <row r="462">
          <cell r="AD462">
            <v>0</v>
          </cell>
        </row>
        <row r="463">
          <cell r="AD463">
            <v>0</v>
          </cell>
        </row>
        <row r="464">
          <cell r="AD464">
            <v>0</v>
          </cell>
        </row>
        <row r="465">
          <cell r="AD465">
            <v>0</v>
          </cell>
        </row>
        <row r="466">
          <cell r="AD466">
            <v>0</v>
          </cell>
        </row>
        <row r="467">
          <cell r="AD467">
            <v>0</v>
          </cell>
        </row>
        <row r="468">
          <cell r="AD468">
            <v>0</v>
          </cell>
        </row>
        <row r="469">
          <cell r="AD469">
            <v>0</v>
          </cell>
        </row>
        <row r="470">
          <cell r="AD470">
            <v>0</v>
          </cell>
        </row>
        <row r="471">
          <cell r="AD471">
            <v>0</v>
          </cell>
        </row>
        <row r="472">
          <cell r="AD472">
            <v>0</v>
          </cell>
        </row>
        <row r="473">
          <cell r="AD473">
            <v>0</v>
          </cell>
        </row>
        <row r="474">
          <cell r="AD474">
            <v>0</v>
          </cell>
        </row>
        <row r="475">
          <cell r="AD475">
            <v>0</v>
          </cell>
        </row>
        <row r="476">
          <cell r="AD476">
            <v>0</v>
          </cell>
        </row>
        <row r="477">
          <cell r="AD477">
            <v>0</v>
          </cell>
        </row>
        <row r="478">
          <cell r="AD478">
            <v>0</v>
          </cell>
        </row>
        <row r="479">
          <cell r="AD479">
            <v>0</v>
          </cell>
        </row>
        <row r="480">
          <cell r="AD480">
            <v>0</v>
          </cell>
        </row>
        <row r="481">
          <cell r="AD481">
            <v>0</v>
          </cell>
        </row>
        <row r="482">
          <cell r="AD482">
            <v>0</v>
          </cell>
        </row>
        <row r="483">
          <cell r="AD483">
            <v>0</v>
          </cell>
        </row>
        <row r="484">
          <cell r="AD484">
            <v>0</v>
          </cell>
        </row>
        <row r="485">
          <cell r="AD485">
            <v>0</v>
          </cell>
        </row>
        <row r="486">
          <cell r="AD486">
            <v>0</v>
          </cell>
        </row>
        <row r="487">
          <cell r="AD487">
            <v>0</v>
          </cell>
        </row>
        <row r="488">
          <cell r="AD488">
            <v>0</v>
          </cell>
        </row>
        <row r="489">
          <cell r="AD489">
            <v>0</v>
          </cell>
        </row>
        <row r="490">
          <cell r="AD490">
            <v>0</v>
          </cell>
        </row>
        <row r="491">
          <cell r="AD491">
            <v>0</v>
          </cell>
        </row>
        <row r="492">
          <cell r="AD492">
            <v>0</v>
          </cell>
        </row>
        <row r="493">
          <cell r="AD493">
            <v>0</v>
          </cell>
        </row>
        <row r="494">
          <cell r="AD494">
            <v>0</v>
          </cell>
        </row>
        <row r="495">
          <cell r="AD495">
            <v>0</v>
          </cell>
        </row>
        <row r="496">
          <cell r="AD496">
            <v>0</v>
          </cell>
        </row>
        <row r="497">
          <cell r="AD497">
            <v>0</v>
          </cell>
        </row>
        <row r="498">
          <cell r="AD498">
            <v>0</v>
          </cell>
        </row>
        <row r="499">
          <cell r="AD499">
            <v>0</v>
          </cell>
        </row>
        <row r="500">
          <cell r="AD500">
            <v>0</v>
          </cell>
        </row>
        <row r="501">
          <cell r="AD501">
            <v>0</v>
          </cell>
        </row>
        <row r="502">
          <cell r="AD502">
            <v>0</v>
          </cell>
        </row>
        <row r="503">
          <cell r="AD503">
            <v>0</v>
          </cell>
        </row>
        <row r="504">
          <cell r="AD504">
            <v>0</v>
          </cell>
        </row>
        <row r="505">
          <cell r="AD505">
            <v>0</v>
          </cell>
        </row>
        <row r="506">
          <cell r="AD506">
            <v>0</v>
          </cell>
        </row>
        <row r="507">
          <cell r="AD507">
            <v>0</v>
          </cell>
        </row>
        <row r="508">
          <cell r="AD508">
            <v>0</v>
          </cell>
        </row>
        <row r="509">
          <cell r="AD509">
            <v>0</v>
          </cell>
        </row>
        <row r="510">
          <cell r="AD510">
            <v>0</v>
          </cell>
        </row>
        <row r="511">
          <cell r="AD511">
            <v>0</v>
          </cell>
        </row>
        <row r="512">
          <cell r="AD512">
            <v>0</v>
          </cell>
        </row>
        <row r="513">
          <cell r="AD513">
            <v>0</v>
          </cell>
        </row>
        <row r="514">
          <cell r="AD514">
            <v>0</v>
          </cell>
        </row>
        <row r="515">
          <cell r="AD515">
            <v>0</v>
          </cell>
        </row>
        <row r="516">
          <cell r="AD516">
            <v>0</v>
          </cell>
        </row>
        <row r="517">
          <cell r="AD517">
            <v>0</v>
          </cell>
        </row>
        <row r="518">
          <cell r="AD518">
            <v>0</v>
          </cell>
        </row>
        <row r="519">
          <cell r="AD519">
            <v>0</v>
          </cell>
        </row>
        <row r="520">
          <cell r="AD520">
            <v>0</v>
          </cell>
        </row>
        <row r="521">
          <cell r="AD521">
            <v>0</v>
          </cell>
        </row>
        <row r="522">
          <cell r="AD522">
            <v>0</v>
          </cell>
        </row>
        <row r="523">
          <cell r="AD523">
            <v>0</v>
          </cell>
        </row>
        <row r="524">
          <cell r="AD524">
            <v>0</v>
          </cell>
        </row>
        <row r="525">
          <cell r="AD525">
            <v>0</v>
          </cell>
        </row>
        <row r="526">
          <cell r="AD526">
            <v>0</v>
          </cell>
        </row>
        <row r="527">
          <cell r="AD527">
            <v>0</v>
          </cell>
        </row>
        <row r="528">
          <cell r="AD528">
            <v>0</v>
          </cell>
        </row>
        <row r="529">
          <cell r="AD529">
            <v>0</v>
          </cell>
        </row>
        <row r="530">
          <cell r="AD530">
            <v>0</v>
          </cell>
        </row>
        <row r="531">
          <cell r="AD531">
            <v>0</v>
          </cell>
        </row>
        <row r="532">
          <cell r="AD532">
            <v>0</v>
          </cell>
        </row>
        <row r="533">
          <cell r="AD533">
            <v>0</v>
          </cell>
        </row>
        <row r="534">
          <cell r="AD534">
            <v>0</v>
          </cell>
        </row>
        <row r="535">
          <cell r="AD535">
            <v>0</v>
          </cell>
        </row>
        <row r="536">
          <cell r="AD536">
            <v>0</v>
          </cell>
        </row>
        <row r="537">
          <cell r="AD537">
            <v>0</v>
          </cell>
        </row>
        <row r="538">
          <cell r="AD538">
            <v>0</v>
          </cell>
        </row>
        <row r="539">
          <cell r="AD539">
            <v>0</v>
          </cell>
        </row>
        <row r="540">
          <cell r="AD540">
            <v>0</v>
          </cell>
        </row>
        <row r="541">
          <cell r="AD541">
            <v>0</v>
          </cell>
        </row>
        <row r="542">
          <cell r="AD542">
            <v>0</v>
          </cell>
        </row>
        <row r="543">
          <cell r="AD543">
            <v>0</v>
          </cell>
        </row>
        <row r="544">
          <cell r="AD544">
            <v>0</v>
          </cell>
        </row>
        <row r="545">
          <cell r="AD545">
            <v>0</v>
          </cell>
        </row>
        <row r="546">
          <cell r="AD546">
            <v>0</v>
          </cell>
        </row>
        <row r="547">
          <cell r="AD547">
            <v>0</v>
          </cell>
        </row>
        <row r="548">
          <cell r="AD548">
            <v>0</v>
          </cell>
        </row>
        <row r="549">
          <cell r="AD549">
            <v>0</v>
          </cell>
        </row>
        <row r="550">
          <cell r="AD550">
            <v>0</v>
          </cell>
        </row>
        <row r="551">
          <cell r="AD551">
            <v>0</v>
          </cell>
        </row>
        <row r="552">
          <cell r="AD552">
            <v>0</v>
          </cell>
        </row>
        <row r="553">
          <cell r="AD553">
            <v>0</v>
          </cell>
        </row>
        <row r="554">
          <cell r="AD554">
            <v>0</v>
          </cell>
        </row>
        <row r="555">
          <cell r="AD555">
            <v>0</v>
          </cell>
        </row>
        <row r="556">
          <cell r="AD556">
            <v>0</v>
          </cell>
        </row>
        <row r="557">
          <cell r="AD557">
            <v>0</v>
          </cell>
        </row>
        <row r="558">
          <cell r="AD558">
            <v>0</v>
          </cell>
        </row>
        <row r="559">
          <cell r="AD559">
            <v>0</v>
          </cell>
        </row>
        <row r="560">
          <cell r="AD560">
            <v>0</v>
          </cell>
        </row>
        <row r="561">
          <cell r="AD561">
            <v>0</v>
          </cell>
        </row>
        <row r="562">
          <cell r="AD562">
            <v>0</v>
          </cell>
        </row>
        <row r="563">
          <cell r="AD563">
            <v>0</v>
          </cell>
        </row>
        <row r="564">
          <cell r="AD564">
            <v>0</v>
          </cell>
        </row>
        <row r="565">
          <cell r="AD565">
            <v>0</v>
          </cell>
        </row>
        <row r="566">
          <cell r="AD566">
            <v>0</v>
          </cell>
        </row>
        <row r="567">
          <cell r="AD567">
            <v>0</v>
          </cell>
        </row>
        <row r="568">
          <cell r="AD568">
            <v>0</v>
          </cell>
        </row>
        <row r="569">
          <cell r="AD569">
            <v>0</v>
          </cell>
        </row>
        <row r="570">
          <cell r="AD570">
            <v>0</v>
          </cell>
        </row>
        <row r="571">
          <cell r="AD571">
            <v>0</v>
          </cell>
        </row>
        <row r="572">
          <cell r="AD572">
            <v>0</v>
          </cell>
        </row>
        <row r="573">
          <cell r="AD573">
            <v>0</v>
          </cell>
        </row>
        <row r="574">
          <cell r="AD574">
            <v>0</v>
          </cell>
        </row>
        <row r="575">
          <cell r="AD575">
            <v>0</v>
          </cell>
        </row>
        <row r="576">
          <cell r="AD576">
            <v>0</v>
          </cell>
        </row>
        <row r="577">
          <cell r="AD577">
            <v>0</v>
          </cell>
        </row>
        <row r="578">
          <cell r="AD578">
            <v>0</v>
          </cell>
        </row>
        <row r="579">
          <cell r="AD579">
            <v>0</v>
          </cell>
        </row>
        <row r="580">
          <cell r="AD580">
            <v>0</v>
          </cell>
        </row>
        <row r="581">
          <cell r="AD581">
            <v>0</v>
          </cell>
        </row>
        <row r="582">
          <cell r="AD582">
            <v>0</v>
          </cell>
        </row>
        <row r="583">
          <cell r="AD583">
            <v>0</v>
          </cell>
        </row>
        <row r="584">
          <cell r="AD584">
            <v>0</v>
          </cell>
        </row>
        <row r="585">
          <cell r="AD585">
            <v>0</v>
          </cell>
        </row>
        <row r="586">
          <cell r="AD586">
            <v>0</v>
          </cell>
        </row>
        <row r="587">
          <cell r="AD587">
            <v>0</v>
          </cell>
        </row>
        <row r="588">
          <cell r="AD588">
            <v>0</v>
          </cell>
        </row>
        <row r="589">
          <cell r="AD589">
            <v>0</v>
          </cell>
        </row>
        <row r="590">
          <cell r="AD590">
            <v>0</v>
          </cell>
        </row>
        <row r="591">
          <cell r="AD591">
            <v>0</v>
          </cell>
        </row>
        <row r="592">
          <cell r="AD592">
            <v>0</v>
          </cell>
        </row>
        <row r="593">
          <cell r="AD593">
            <v>0</v>
          </cell>
        </row>
        <row r="594">
          <cell r="AD594">
            <v>0</v>
          </cell>
        </row>
        <row r="595">
          <cell r="AD595">
            <v>0</v>
          </cell>
        </row>
        <row r="596">
          <cell r="AD596">
            <v>0</v>
          </cell>
        </row>
        <row r="597">
          <cell r="AD597">
            <v>0</v>
          </cell>
        </row>
        <row r="598">
          <cell r="AD598">
            <v>0</v>
          </cell>
        </row>
        <row r="599">
          <cell r="AD599">
            <v>0</v>
          </cell>
        </row>
        <row r="600">
          <cell r="AD600">
            <v>0</v>
          </cell>
        </row>
        <row r="601">
          <cell r="AD601">
            <v>0</v>
          </cell>
        </row>
        <row r="602">
          <cell r="AD602">
            <v>0</v>
          </cell>
        </row>
        <row r="603">
          <cell r="AD603">
            <v>0</v>
          </cell>
        </row>
        <row r="604">
          <cell r="AD604">
            <v>0</v>
          </cell>
        </row>
        <row r="605">
          <cell r="AD605">
            <v>0</v>
          </cell>
        </row>
        <row r="606">
          <cell r="AD606">
            <v>0</v>
          </cell>
        </row>
        <row r="607">
          <cell r="AD607">
            <v>0</v>
          </cell>
        </row>
        <row r="608">
          <cell r="AD608">
            <v>0</v>
          </cell>
        </row>
        <row r="609">
          <cell r="AD609">
            <v>0</v>
          </cell>
        </row>
        <row r="610">
          <cell r="AD610">
            <v>0</v>
          </cell>
        </row>
        <row r="611">
          <cell r="AD611">
            <v>0</v>
          </cell>
        </row>
        <row r="612">
          <cell r="AD612">
            <v>0</v>
          </cell>
        </row>
        <row r="613">
          <cell r="AD613">
            <v>0</v>
          </cell>
        </row>
        <row r="614">
          <cell r="AD614">
            <v>0</v>
          </cell>
        </row>
        <row r="615">
          <cell r="AD615">
            <v>0</v>
          </cell>
        </row>
        <row r="616">
          <cell r="AD616">
            <v>0</v>
          </cell>
        </row>
        <row r="617">
          <cell r="AD617">
            <v>0</v>
          </cell>
        </row>
        <row r="618">
          <cell r="AD618">
            <v>0</v>
          </cell>
        </row>
        <row r="619">
          <cell r="AD619">
            <v>0</v>
          </cell>
        </row>
        <row r="620">
          <cell r="AD620">
            <v>0</v>
          </cell>
        </row>
        <row r="621">
          <cell r="AD621">
            <v>0</v>
          </cell>
        </row>
        <row r="622">
          <cell r="AD622">
            <v>0</v>
          </cell>
        </row>
        <row r="623">
          <cell r="AD623">
            <v>0</v>
          </cell>
        </row>
        <row r="624">
          <cell r="AD624">
            <v>0</v>
          </cell>
        </row>
        <row r="625">
          <cell r="AD625">
            <v>0</v>
          </cell>
        </row>
        <row r="626">
          <cell r="AD626">
            <v>0</v>
          </cell>
        </row>
        <row r="627">
          <cell r="AD627">
            <v>0</v>
          </cell>
        </row>
        <row r="628">
          <cell r="AD628">
            <v>0</v>
          </cell>
        </row>
        <row r="629">
          <cell r="AD629">
            <v>0</v>
          </cell>
        </row>
        <row r="630">
          <cell r="AD630">
            <v>0</v>
          </cell>
        </row>
        <row r="631">
          <cell r="AD631">
            <v>0</v>
          </cell>
        </row>
        <row r="632">
          <cell r="AD632">
            <v>0</v>
          </cell>
        </row>
        <row r="633">
          <cell r="AD633">
            <v>0</v>
          </cell>
        </row>
        <row r="634">
          <cell r="AD634">
            <v>0</v>
          </cell>
        </row>
        <row r="635">
          <cell r="AD635">
            <v>0</v>
          </cell>
        </row>
        <row r="636">
          <cell r="AD636">
            <v>0</v>
          </cell>
        </row>
        <row r="637">
          <cell r="AD637">
            <v>0</v>
          </cell>
        </row>
        <row r="638">
          <cell r="AD638">
            <v>0</v>
          </cell>
        </row>
        <row r="639">
          <cell r="AD639">
            <v>0</v>
          </cell>
        </row>
        <row r="640">
          <cell r="AD640">
            <v>0</v>
          </cell>
        </row>
        <row r="641">
          <cell r="AD641">
            <v>0</v>
          </cell>
        </row>
        <row r="642">
          <cell r="AD642">
            <v>0</v>
          </cell>
        </row>
        <row r="643">
          <cell r="AD643">
            <v>0</v>
          </cell>
        </row>
        <row r="644">
          <cell r="AD644">
            <v>0</v>
          </cell>
        </row>
        <row r="645">
          <cell r="AD645">
            <v>0</v>
          </cell>
        </row>
        <row r="646">
          <cell r="AD646">
            <v>0</v>
          </cell>
        </row>
        <row r="647">
          <cell r="AD647">
            <v>0</v>
          </cell>
        </row>
        <row r="648">
          <cell r="AD648">
            <v>0</v>
          </cell>
        </row>
        <row r="649">
          <cell r="AD649">
            <v>0</v>
          </cell>
        </row>
        <row r="650">
          <cell r="AD650">
            <v>0</v>
          </cell>
        </row>
        <row r="651">
          <cell r="AD651">
            <v>0</v>
          </cell>
        </row>
        <row r="652">
          <cell r="AD652">
            <v>0</v>
          </cell>
        </row>
        <row r="653">
          <cell r="AD653">
            <v>0</v>
          </cell>
        </row>
        <row r="654">
          <cell r="AD654">
            <v>0</v>
          </cell>
        </row>
        <row r="655">
          <cell r="AD655">
            <v>0</v>
          </cell>
        </row>
        <row r="656">
          <cell r="AD656">
            <v>0</v>
          </cell>
        </row>
        <row r="657">
          <cell r="AD657">
            <v>0</v>
          </cell>
        </row>
        <row r="658">
          <cell r="AD658">
            <v>0</v>
          </cell>
        </row>
        <row r="659">
          <cell r="AD659">
            <v>0</v>
          </cell>
        </row>
        <row r="660">
          <cell r="AD660">
            <v>0</v>
          </cell>
        </row>
        <row r="661">
          <cell r="AD661">
            <v>0</v>
          </cell>
        </row>
        <row r="662">
          <cell r="AD662">
            <v>0</v>
          </cell>
        </row>
        <row r="663">
          <cell r="AD663">
            <v>0</v>
          </cell>
        </row>
        <row r="664">
          <cell r="AD664">
            <v>0</v>
          </cell>
        </row>
        <row r="665">
          <cell r="AD665">
            <v>0</v>
          </cell>
        </row>
        <row r="666">
          <cell r="AD666">
            <v>0</v>
          </cell>
        </row>
        <row r="667">
          <cell r="AD667">
            <v>0</v>
          </cell>
        </row>
        <row r="668">
          <cell r="AD668">
            <v>0</v>
          </cell>
        </row>
        <row r="669">
          <cell r="AD669">
            <v>0</v>
          </cell>
        </row>
        <row r="670">
          <cell r="AD670">
            <v>0</v>
          </cell>
        </row>
        <row r="671">
          <cell r="AD671">
            <v>0</v>
          </cell>
        </row>
        <row r="672">
          <cell r="AD672">
            <v>0</v>
          </cell>
        </row>
        <row r="673">
          <cell r="AD673">
            <v>0</v>
          </cell>
        </row>
        <row r="674">
          <cell r="AD674">
            <v>0</v>
          </cell>
        </row>
        <row r="675">
          <cell r="AD675">
            <v>0</v>
          </cell>
        </row>
        <row r="676">
          <cell r="AD676">
            <v>0</v>
          </cell>
        </row>
        <row r="677">
          <cell r="AD677">
            <v>0</v>
          </cell>
        </row>
        <row r="678">
          <cell r="AD678">
            <v>0</v>
          </cell>
        </row>
        <row r="679">
          <cell r="AD679">
            <v>0</v>
          </cell>
        </row>
        <row r="680">
          <cell r="AD680">
            <v>0</v>
          </cell>
        </row>
        <row r="681">
          <cell r="AD681">
            <v>0</v>
          </cell>
        </row>
        <row r="682">
          <cell r="AD682">
            <v>0</v>
          </cell>
        </row>
        <row r="683">
          <cell r="AD683">
            <v>0</v>
          </cell>
        </row>
        <row r="684">
          <cell r="AD684">
            <v>0</v>
          </cell>
        </row>
        <row r="685">
          <cell r="AD685">
            <v>0</v>
          </cell>
        </row>
        <row r="686">
          <cell r="AD686">
            <v>0</v>
          </cell>
        </row>
        <row r="687">
          <cell r="AD687">
            <v>0</v>
          </cell>
        </row>
        <row r="688">
          <cell r="AD688">
            <v>0</v>
          </cell>
        </row>
        <row r="689">
          <cell r="AD689">
            <v>0</v>
          </cell>
        </row>
        <row r="690">
          <cell r="AD690">
            <v>0</v>
          </cell>
        </row>
        <row r="691">
          <cell r="AD691">
            <v>0</v>
          </cell>
        </row>
        <row r="692">
          <cell r="AD692">
            <v>0</v>
          </cell>
        </row>
        <row r="693">
          <cell r="AD693">
            <v>0</v>
          </cell>
        </row>
        <row r="694">
          <cell r="AD694">
            <v>0</v>
          </cell>
        </row>
        <row r="695">
          <cell r="AD695">
            <v>0</v>
          </cell>
        </row>
        <row r="696">
          <cell r="AD696">
            <v>0</v>
          </cell>
        </row>
        <row r="697">
          <cell r="AD697">
            <v>0</v>
          </cell>
        </row>
        <row r="698">
          <cell r="AD698">
            <v>0</v>
          </cell>
        </row>
        <row r="699">
          <cell r="AD699">
            <v>0</v>
          </cell>
        </row>
        <row r="700">
          <cell r="AD700">
            <v>0</v>
          </cell>
        </row>
        <row r="701">
          <cell r="AD701">
            <v>0</v>
          </cell>
        </row>
        <row r="702">
          <cell r="AD702">
            <v>0</v>
          </cell>
        </row>
        <row r="703">
          <cell r="AD703">
            <v>0</v>
          </cell>
        </row>
        <row r="704">
          <cell r="AD704">
            <v>0</v>
          </cell>
        </row>
        <row r="705">
          <cell r="AD705">
            <v>0</v>
          </cell>
        </row>
        <row r="706">
          <cell r="AD706">
            <v>0</v>
          </cell>
        </row>
        <row r="707">
          <cell r="AD707">
            <v>0</v>
          </cell>
        </row>
        <row r="708">
          <cell r="AD708">
            <v>0</v>
          </cell>
        </row>
        <row r="709">
          <cell r="AD709">
            <v>0</v>
          </cell>
        </row>
        <row r="710">
          <cell r="AD710">
            <v>0</v>
          </cell>
        </row>
        <row r="711">
          <cell r="AD711">
            <v>0</v>
          </cell>
        </row>
        <row r="712">
          <cell r="AD712">
            <v>0</v>
          </cell>
        </row>
        <row r="713">
          <cell r="AD713">
            <v>0</v>
          </cell>
        </row>
        <row r="714">
          <cell r="AD714">
            <v>0</v>
          </cell>
        </row>
        <row r="715">
          <cell r="AD715">
            <v>0</v>
          </cell>
        </row>
        <row r="716">
          <cell r="AD716">
            <v>0</v>
          </cell>
        </row>
        <row r="717">
          <cell r="AD717">
            <v>0</v>
          </cell>
        </row>
        <row r="718">
          <cell r="AD718">
            <v>0</v>
          </cell>
        </row>
        <row r="719">
          <cell r="AD719">
            <v>0</v>
          </cell>
        </row>
        <row r="720">
          <cell r="AD720">
            <v>0</v>
          </cell>
        </row>
        <row r="721">
          <cell r="AD721">
            <v>0</v>
          </cell>
        </row>
        <row r="722">
          <cell r="AD722">
            <v>0</v>
          </cell>
        </row>
        <row r="723">
          <cell r="AD723">
            <v>0</v>
          </cell>
        </row>
        <row r="724">
          <cell r="AD724">
            <v>0</v>
          </cell>
        </row>
        <row r="725">
          <cell r="AD725">
            <v>0</v>
          </cell>
        </row>
        <row r="726">
          <cell r="AD726">
            <v>0</v>
          </cell>
        </row>
        <row r="727">
          <cell r="AD727">
            <v>0</v>
          </cell>
        </row>
        <row r="728">
          <cell r="AD728">
            <v>0</v>
          </cell>
        </row>
        <row r="729">
          <cell r="AD729">
            <v>0</v>
          </cell>
        </row>
        <row r="730">
          <cell r="AD730">
            <v>0</v>
          </cell>
        </row>
        <row r="731">
          <cell r="AD731">
            <v>0</v>
          </cell>
        </row>
        <row r="732">
          <cell r="AD732">
            <v>0</v>
          </cell>
        </row>
        <row r="733">
          <cell r="AD733">
            <v>0</v>
          </cell>
        </row>
        <row r="734">
          <cell r="AD734">
            <v>0</v>
          </cell>
        </row>
        <row r="735">
          <cell r="AD735">
            <v>0</v>
          </cell>
        </row>
        <row r="736">
          <cell r="AD736">
            <v>0</v>
          </cell>
        </row>
        <row r="737">
          <cell r="AD737">
            <v>0</v>
          </cell>
        </row>
        <row r="738">
          <cell r="AD738">
            <v>0</v>
          </cell>
        </row>
        <row r="739">
          <cell r="AD739">
            <v>0</v>
          </cell>
        </row>
        <row r="740">
          <cell r="AD740">
            <v>0</v>
          </cell>
        </row>
        <row r="741">
          <cell r="AD741">
            <v>0</v>
          </cell>
        </row>
        <row r="742">
          <cell r="AD742">
            <v>0</v>
          </cell>
        </row>
        <row r="743">
          <cell r="AD743">
            <v>0</v>
          </cell>
        </row>
        <row r="744">
          <cell r="AD744">
            <v>0</v>
          </cell>
        </row>
        <row r="745">
          <cell r="AD745">
            <v>0</v>
          </cell>
        </row>
        <row r="746">
          <cell r="AD746">
            <v>0</v>
          </cell>
        </row>
        <row r="747">
          <cell r="AD747">
            <v>0</v>
          </cell>
        </row>
        <row r="748">
          <cell r="AD748">
            <v>0</v>
          </cell>
        </row>
        <row r="749">
          <cell r="AD749">
            <v>0</v>
          </cell>
        </row>
        <row r="750">
          <cell r="AD750">
            <v>0</v>
          </cell>
        </row>
        <row r="751">
          <cell r="AD751">
            <v>0</v>
          </cell>
        </row>
        <row r="752">
          <cell r="AD752">
            <v>0</v>
          </cell>
        </row>
        <row r="753">
          <cell r="AD753">
            <v>0</v>
          </cell>
        </row>
        <row r="754">
          <cell r="AD754">
            <v>0</v>
          </cell>
        </row>
        <row r="755">
          <cell r="AD755">
            <v>0</v>
          </cell>
        </row>
        <row r="756">
          <cell r="AD756">
            <v>0</v>
          </cell>
        </row>
        <row r="757">
          <cell r="AD757">
            <v>0</v>
          </cell>
        </row>
        <row r="758">
          <cell r="AD758">
            <v>0</v>
          </cell>
        </row>
        <row r="759">
          <cell r="AD759">
            <v>0</v>
          </cell>
        </row>
        <row r="760">
          <cell r="AD760">
            <v>0</v>
          </cell>
        </row>
        <row r="761">
          <cell r="AD761">
            <v>0</v>
          </cell>
        </row>
        <row r="762">
          <cell r="AD762">
            <v>0</v>
          </cell>
        </row>
        <row r="763">
          <cell r="AD763">
            <v>0</v>
          </cell>
        </row>
        <row r="764">
          <cell r="AD764">
            <v>0</v>
          </cell>
        </row>
        <row r="765">
          <cell r="AD765">
            <v>0</v>
          </cell>
        </row>
        <row r="766">
          <cell r="AD766">
            <v>0</v>
          </cell>
        </row>
        <row r="767">
          <cell r="AD767">
            <v>0</v>
          </cell>
        </row>
        <row r="768">
          <cell r="AD768">
            <v>0</v>
          </cell>
        </row>
        <row r="769">
          <cell r="AD769">
            <v>0</v>
          </cell>
        </row>
        <row r="770">
          <cell r="AD770">
            <v>0</v>
          </cell>
        </row>
        <row r="771">
          <cell r="AD771">
            <v>0</v>
          </cell>
        </row>
        <row r="772">
          <cell r="AD772">
            <v>0</v>
          </cell>
        </row>
        <row r="773">
          <cell r="AD773">
            <v>0</v>
          </cell>
        </row>
        <row r="774">
          <cell r="AD774">
            <v>0</v>
          </cell>
        </row>
        <row r="775">
          <cell r="AD775">
            <v>0</v>
          </cell>
        </row>
        <row r="776">
          <cell r="AD776">
            <v>0</v>
          </cell>
        </row>
        <row r="777">
          <cell r="AD777">
            <v>0</v>
          </cell>
        </row>
        <row r="778">
          <cell r="AD778">
            <v>0</v>
          </cell>
        </row>
        <row r="779">
          <cell r="AD779">
            <v>0</v>
          </cell>
        </row>
        <row r="780">
          <cell r="AD780">
            <v>0</v>
          </cell>
        </row>
        <row r="781">
          <cell r="AD781">
            <v>0</v>
          </cell>
        </row>
        <row r="782">
          <cell r="AD782">
            <v>0</v>
          </cell>
        </row>
        <row r="783">
          <cell r="AD783">
            <v>0</v>
          </cell>
        </row>
        <row r="784">
          <cell r="AD784">
            <v>0</v>
          </cell>
        </row>
        <row r="785">
          <cell r="AD785">
            <v>0</v>
          </cell>
        </row>
        <row r="786">
          <cell r="AD786">
            <v>0</v>
          </cell>
        </row>
        <row r="787">
          <cell r="AD787">
            <v>0</v>
          </cell>
        </row>
        <row r="788">
          <cell r="AD788">
            <v>0</v>
          </cell>
        </row>
        <row r="789">
          <cell r="AD789">
            <v>0</v>
          </cell>
        </row>
        <row r="790">
          <cell r="AD790">
            <v>0</v>
          </cell>
        </row>
        <row r="791">
          <cell r="AD791">
            <v>0</v>
          </cell>
        </row>
        <row r="792">
          <cell r="AD792">
            <v>0</v>
          </cell>
        </row>
        <row r="793">
          <cell r="AD793">
            <v>0</v>
          </cell>
        </row>
        <row r="794">
          <cell r="AD794">
            <v>0</v>
          </cell>
        </row>
        <row r="795">
          <cell r="AD795">
            <v>0</v>
          </cell>
        </row>
        <row r="796">
          <cell r="AD796">
            <v>0</v>
          </cell>
        </row>
        <row r="797">
          <cell r="AD797">
            <v>0</v>
          </cell>
        </row>
        <row r="798">
          <cell r="AD798">
            <v>0</v>
          </cell>
        </row>
        <row r="799">
          <cell r="AD799">
            <v>0</v>
          </cell>
        </row>
        <row r="800">
          <cell r="AD800">
            <v>0</v>
          </cell>
        </row>
        <row r="801">
          <cell r="AD801">
            <v>0</v>
          </cell>
        </row>
        <row r="802">
          <cell r="AD802">
            <v>0</v>
          </cell>
        </row>
        <row r="803">
          <cell r="AD803">
            <v>0</v>
          </cell>
        </row>
        <row r="804">
          <cell r="AD804">
            <v>0</v>
          </cell>
        </row>
        <row r="805">
          <cell r="AD805">
            <v>0</v>
          </cell>
        </row>
        <row r="806">
          <cell r="AD806">
            <v>0</v>
          </cell>
        </row>
        <row r="807">
          <cell r="AD807">
            <v>0</v>
          </cell>
        </row>
        <row r="808">
          <cell r="AD808">
            <v>0</v>
          </cell>
        </row>
        <row r="809">
          <cell r="AD809">
            <v>0</v>
          </cell>
        </row>
        <row r="810">
          <cell r="AD810">
            <v>0</v>
          </cell>
        </row>
        <row r="811">
          <cell r="AD811">
            <v>0</v>
          </cell>
        </row>
        <row r="812">
          <cell r="AD812">
            <v>0</v>
          </cell>
        </row>
        <row r="813">
          <cell r="AD813">
            <v>0</v>
          </cell>
        </row>
        <row r="814">
          <cell r="AD814">
            <v>0</v>
          </cell>
        </row>
        <row r="815">
          <cell r="AD815">
            <v>0</v>
          </cell>
        </row>
        <row r="816">
          <cell r="AD816">
            <v>0</v>
          </cell>
        </row>
        <row r="817">
          <cell r="AD817">
            <v>0</v>
          </cell>
        </row>
        <row r="818">
          <cell r="AD818">
            <v>0</v>
          </cell>
        </row>
        <row r="819">
          <cell r="AD819">
            <v>0</v>
          </cell>
        </row>
        <row r="820">
          <cell r="AD820">
            <v>0</v>
          </cell>
        </row>
        <row r="821">
          <cell r="AD821">
            <v>0</v>
          </cell>
        </row>
        <row r="822">
          <cell r="AD822">
            <v>0</v>
          </cell>
        </row>
        <row r="823">
          <cell r="AD823">
            <v>0</v>
          </cell>
        </row>
        <row r="824">
          <cell r="AD824">
            <v>0</v>
          </cell>
        </row>
        <row r="825">
          <cell r="AD825">
            <v>0</v>
          </cell>
        </row>
        <row r="826">
          <cell r="AD826">
            <v>0</v>
          </cell>
        </row>
        <row r="827">
          <cell r="AD827">
            <v>0</v>
          </cell>
        </row>
        <row r="828">
          <cell r="AD828">
            <v>0</v>
          </cell>
        </row>
        <row r="829">
          <cell r="AD829">
            <v>0</v>
          </cell>
        </row>
        <row r="830">
          <cell r="AD830">
            <v>0</v>
          </cell>
        </row>
        <row r="831">
          <cell r="AD831">
            <v>0</v>
          </cell>
        </row>
        <row r="832">
          <cell r="AD832">
            <v>0</v>
          </cell>
        </row>
        <row r="833">
          <cell r="AD833">
            <v>0</v>
          </cell>
        </row>
        <row r="834">
          <cell r="AD834">
            <v>0</v>
          </cell>
        </row>
        <row r="835">
          <cell r="AD835">
            <v>0</v>
          </cell>
        </row>
        <row r="836">
          <cell r="AD836">
            <v>0</v>
          </cell>
        </row>
        <row r="837">
          <cell r="AD837">
            <v>0</v>
          </cell>
        </row>
        <row r="838">
          <cell r="AD838">
            <v>0</v>
          </cell>
        </row>
        <row r="839">
          <cell r="AD839">
            <v>0</v>
          </cell>
        </row>
        <row r="840">
          <cell r="AD840">
            <v>0</v>
          </cell>
        </row>
        <row r="841">
          <cell r="AD841">
            <v>0</v>
          </cell>
        </row>
        <row r="842">
          <cell r="AD842">
            <v>0</v>
          </cell>
        </row>
        <row r="843">
          <cell r="AD843">
            <v>0</v>
          </cell>
        </row>
        <row r="844">
          <cell r="AD844">
            <v>0</v>
          </cell>
        </row>
        <row r="845">
          <cell r="AD845">
            <v>0</v>
          </cell>
        </row>
        <row r="846">
          <cell r="AD846">
            <v>0</v>
          </cell>
        </row>
        <row r="847">
          <cell r="AD847">
            <v>0</v>
          </cell>
        </row>
        <row r="848">
          <cell r="AD848">
            <v>0</v>
          </cell>
        </row>
        <row r="849">
          <cell r="AD849">
            <v>0</v>
          </cell>
        </row>
        <row r="850">
          <cell r="AD850">
            <v>0</v>
          </cell>
        </row>
        <row r="851">
          <cell r="AD851">
            <v>0</v>
          </cell>
        </row>
        <row r="852">
          <cell r="AD852">
            <v>0</v>
          </cell>
        </row>
        <row r="853">
          <cell r="AD853">
            <v>0</v>
          </cell>
        </row>
        <row r="854">
          <cell r="AD854">
            <v>0</v>
          </cell>
        </row>
        <row r="855">
          <cell r="AD855">
            <v>0</v>
          </cell>
        </row>
        <row r="856">
          <cell r="AD856">
            <v>0</v>
          </cell>
        </row>
        <row r="857">
          <cell r="AD857">
            <v>0</v>
          </cell>
        </row>
        <row r="858">
          <cell r="AD858">
            <v>0</v>
          </cell>
        </row>
        <row r="859">
          <cell r="AD859">
            <v>0</v>
          </cell>
        </row>
        <row r="860">
          <cell r="AD860">
            <v>0</v>
          </cell>
        </row>
        <row r="861">
          <cell r="AD861">
            <v>0</v>
          </cell>
        </row>
        <row r="862">
          <cell r="AD862">
            <v>0</v>
          </cell>
        </row>
        <row r="863">
          <cell r="AD863">
            <v>0</v>
          </cell>
        </row>
        <row r="864">
          <cell r="AD864">
            <v>0</v>
          </cell>
        </row>
        <row r="865">
          <cell r="AD865">
            <v>0</v>
          </cell>
        </row>
        <row r="866">
          <cell r="AD866">
            <v>0</v>
          </cell>
        </row>
        <row r="867">
          <cell r="AD867">
            <v>0</v>
          </cell>
        </row>
        <row r="868">
          <cell r="AD868">
            <v>0</v>
          </cell>
        </row>
        <row r="869">
          <cell r="AD869">
            <v>0</v>
          </cell>
        </row>
        <row r="870">
          <cell r="AD870">
            <v>0</v>
          </cell>
        </row>
        <row r="871">
          <cell r="AD871">
            <v>0</v>
          </cell>
        </row>
        <row r="872">
          <cell r="AD872">
            <v>0</v>
          </cell>
        </row>
        <row r="873">
          <cell r="AD873">
            <v>0</v>
          </cell>
        </row>
        <row r="874">
          <cell r="AD874">
            <v>0</v>
          </cell>
        </row>
        <row r="875">
          <cell r="AD875">
            <v>0</v>
          </cell>
        </row>
        <row r="876">
          <cell r="AD876">
            <v>0</v>
          </cell>
        </row>
        <row r="877">
          <cell r="AD877">
            <v>0</v>
          </cell>
        </row>
        <row r="878">
          <cell r="AD878">
            <v>0</v>
          </cell>
        </row>
        <row r="879">
          <cell r="AD879">
            <v>0</v>
          </cell>
        </row>
        <row r="880">
          <cell r="AD880">
            <v>0</v>
          </cell>
        </row>
        <row r="881">
          <cell r="AD881">
            <v>0</v>
          </cell>
        </row>
        <row r="882">
          <cell r="AD882">
            <v>0</v>
          </cell>
        </row>
        <row r="883">
          <cell r="AD883">
            <v>0</v>
          </cell>
        </row>
        <row r="884">
          <cell r="AD884">
            <v>0</v>
          </cell>
        </row>
        <row r="885">
          <cell r="AD885">
            <v>0</v>
          </cell>
        </row>
        <row r="886">
          <cell r="AD886">
            <v>0</v>
          </cell>
        </row>
        <row r="887">
          <cell r="AD887">
            <v>0</v>
          </cell>
        </row>
        <row r="888">
          <cell r="AD888">
            <v>0</v>
          </cell>
        </row>
        <row r="889">
          <cell r="AD889">
            <v>0</v>
          </cell>
        </row>
        <row r="890">
          <cell r="AD890">
            <v>0</v>
          </cell>
        </row>
        <row r="891">
          <cell r="AD891">
            <v>0</v>
          </cell>
        </row>
        <row r="892">
          <cell r="AD892">
            <v>0</v>
          </cell>
        </row>
        <row r="893">
          <cell r="AD893">
            <v>0</v>
          </cell>
        </row>
        <row r="894">
          <cell r="AD894">
            <v>0</v>
          </cell>
        </row>
        <row r="895">
          <cell r="AD895">
            <v>0</v>
          </cell>
        </row>
        <row r="896">
          <cell r="AD896">
            <v>0</v>
          </cell>
        </row>
        <row r="897">
          <cell r="AD897">
            <v>0</v>
          </cell>
        </row>
        <row r="898">
          <cell r="AD898">
            <v>0</v>
          </cell>
        </row>
        <row r="899">
          <cell r="AD899">
            <v>0</v>
          </cell>
        </row>
        <row r="900">
          <cell r="AD900">
            <v>0</v>
          </cell>
        </row>
        <row r="901">
          <cell r="AD901">
            <v>0</v>
          </cell>
        </row>
        <row r="902">
          <cell r="AD902">
            <v>0</v>
          </cell>
        </row>
        <row r="903">
          <cell r="AD903">
            <v>0</v>
          </cell>
        </row>
        <row r="904">
          <cell r="AD904">
            <v>0</v>
          </cell>
        </row>
        <row r="905">
          <cell r="AD905">
            <v>0</v>
          </cell>
        </row>
        <row r="906">
          <cell r="AD906">
            <v>0</v>
          </cell>
        </row>
        <row r="907">
          <cell r="AD907">
            <v>0</v>
          </cell>
        </row>
        <row r="908">
          <cell r="AD908">
            <v>0</v>
          </cell>
        </row>
        <row r="909">
          <cell r="AD909">
            <v>0</v>
          </cell>
        </row>
        <row r="910">
          <cell r="AD910">
            <v>0</v>
          </cell>
        </row>
        <row r="911">
          <cell r="AD911">
            <v>0</v>
          </cell>
        </row>
        <row r="912">
          <cell r="AD912">
            <v>0</v>
          </cell>
        </row>
        <row r="913">
          <cell r="AD913">
            <v>0</v>
          </cell>
        </row>
        <row r="914">
          <cell r="AD914">
            <v>0</v>
          </cell>
        </row>
        <row r="915">
          <cell r="AD915">
            <v>0</v>
          </cell>
        </row>
        <row r="916">
          <cell r="AD916">
            <v>0</v>
          </cell>
        </row>
        <row r="917">
          <cell r="AD917">
            <v>0</v>
          </cell>
        </row>
        <row r="918">
          <cell r="AD918">
            <v>0</v>
          </cell>
        </row>
        <row r="919">
          <cell r="AD919">
            <v>0</v>
          </cell>
        </row>
        <row r="920">
          <cell r="AD920">
            <v>0</v>
          </cell>
        </row>
        <row r="921">
          <cell r="AD921">
            <v>0</v>
          </cell>
        </row>
        <row r="922">
          <cell r="AD922">
            <v>0</v>
          </cell>
        </row>
        <row r="923">
          <cell r="AD923">
            <v>0</v>
          </cell>
        </row>
        <row r="924">
          <cell r="AD924">
            <v>0</v>
          </cell>
        </row>
        <row r="925">
          <cell r="AD925">
            <v>0</v>
          </cell>
        </row>
        <row r="926">
          <cell r="AD926">
            <v>0</v>
          </cell>
        </row>
        <row r="927">
          <cell r="AD927">
            <v>0</v>
          </cell>
        </row>
        <row r="928">
          <cell r="AD928">
            <v>0</v>
          </cell>
        </row>
        <row r="929">
          <cell r="AD929">
            <v>0</v>
          </cell>
        </row>
        <row r="930">
          <cell r="AD930">
            <v>0</v>
          </cell>
        </row>
        <row r="931">
          <cell r="AD931">
            <v>0</v>
          </cell>
        </row>
        <row r="932">
          <cell r="AD932">
            <v>0</v>
          </cell>
        </row>
        <row r="933">
          <cell r="AD933">
            <v>0</v>
          </cell>
        </row>
        <row r="934">
          <cell r="AD934">
            <v>0</v>
          </cell>
        </row>
        <row r="935">
          <cell r="AD935">
            <v>0</v>
          </cell>
        </row>
        <row r="936">
          <cell r="AD936">
            <v>0</v>
          </cell>
        </row>
        <row r="937">
          <cell r="AD937">
            <v>0</v>
          </cell>
        </row>
        <row r="938">
          <cell r="AD938">
            <v>0</v>
          </cell>
        </row>
        <row r="939">
          <cell r="AD939">
            <v>0</v>
          </cell>
        </row>
        <row r="940">
          <cell r="AD940">
            <v>0</v>
          </cell>
        </row>
        <row r="941">
          <cell r="AD941">
            <v>0</v>
          </cell>
        </row>
        <row r="942">
          <cell r="AD942">
            <v>0</v>
          </cell>
        </row>
        <row r="943">
          <cell r="AD943">
            <v>0</v>
          </cell>
        </row>
        <row r="944">
          <cell r="AD944">
            <v>0</v>
          </cell>
        </row>
        <row r="945">
          <cell r="AD945">
            <v>0</v>
          </cell>
        </row>
        <row r="946">
          <cell r="AD946">
            <v>0</v>
          </cell>
        </row>
        <row r="947">
          <cell r="AD947">
            <v>0</v>
          </cell>
        </row>
        <row r="948">
          <cell r="AD948">
            <v>0</v>
          </cell>
        </row>
        <row r="949">
          <cell r="AD949">
            <v>0</v>
          </cell>
        </row>
        <row r="950">
          <cell r="AD950">
            <v>0</v>
          </cell>
        </row>
        <row r="951">
          <cell r="AD951">
            <v>0</v>
          </cell>
        </row>
        <row r="952">
          <cell r="AD952">
            <v>0</v>
          </cell>
        </row>
        <row r="953">
          <cell r="AD953">
            <v>0</v>
          </cell>
        </row>
        <row r="954">
          <cell r="AD954">
            <v>0</v>
          </cell>
        </row>
        <row r="955">
          <cell r="AD955">
            <v>0</v>
          </cell>
        </row>
        <row r="956">
          <cell r="AD956">
            <v>0</v>
          </cell>
        </row>
        <row r="957">
          <cell r="AD957">
            <v>0</v>
          </cell>
        </row>
        <row r="958">
          <cell r="AD958">
            <v>0</v>
          </cell>
        </row>
        <row r="959">
          <cell r="AD959">
            <v>0</v>
          </cell>
        </row>
        <row r="960">
          <cell r="AD960">
            <v>0</v>
          </cell>
        </row>
        <row r="961">
          <cell r="AD961">
            <v>0</v>
          </cell>
        </row>
        <row r="962">
          <cell r="AD962">
            <v>0</v>
          </cell>
        </row>
        <row r="963">
          <cell r="AD963">
            <v>0</v>
          </cell>
        </row>
        <row r="964">
          <cell r="AD964">
            <v>0</v>
          </cell>
        </row>
        <row r="965">
          <cell r="AD965">
            <v>0</v>
          </cell>
        </row>
        <row r="966">
          <cell r="AD966">
            <v>0</v>
          </cell>
        </row>
        <row r="967">
          <cell r="AD967">
            <v>0</v>
          </cell>
        </row>
        <row r="968">
          <cell r="AD968">
            <v>0</v>
          </cell>
        </row>
        <row r="969">
          <cell r="AD969">
            <v>0</v>
          </cell>
        </row>
        <row r="970">
          <cell r="AD970">
            <v>0</v>
          </cell>
        </row>
        <row r="971">
          <cell r="AD971">
            <v>0</v>
          </cell>
        </row>
        <row r="972">
          <cell r="AD972">
            <v>0</v>
          </cell>
        </row>
        <row r="973">
          <cell r="AD973">
            <v>0</v>
          </cell>
        </row>
        <row r="974">
          <cell r="AD974">
            <v>0</v>
          </cell>
        </row>
        <row r="975">
          <cell r="AD975">
            <v>0</v>
          </cell>
        </row>
        <row r="976">
          <cell r="AD976">
            <v>0</v>
          </cell>
        </row>
        <row r="977">
          <cell r="AD977">
            <v>0</v>
          </cell>
        </row>
        <row r="978">
          <cell r="AD978">
            <v>0</v>
          </cell>
        </row>
        <row r="979">
          <cell r="AD979">
            <v>0</v>
          </cell>
        </row>
        <row r="980">
          <cell r="AD980">
            <v>0</v>
          </cell>
        </row>
        <row r="981">
          <cell r="AD981">
            <v>0</v>
          </cell>
        </row>
        <row r="982">
          <cell r="AD982">
            <v>0</v>
          </cell>
        </row>
        <row r="983">
          <cell r="AD983">
            <v>0</v>
          </cell>
        </row>
        <row r="984">
          <cell r="AD984">
            <v>0</v>
          </cell>
        </row>
        <row r="985">
          <cell r="AD985">
            <v>0</v>
          </cell>
        </row>
        <row r="986">
          <cell r="AD986">
            <v>0</v>
          </cell>
        </row>
        <row r="987">
          <cell r="AD987">
            <v>0</v>
          </cell>
        </row>
        <row r="988">
          <cell r="AD988">
            <v>0</v>
          </cell>
        </row>
        <row r="989">
          <cell r="X989" t="str">
            <v>0140</v>
          </cell>
          <cell r="AD989">
            <v>0</v>
          </cell>
        </row>
        <row r="990">
          <cell r="X990" t="str">
            <v>0140</v>
          </cell>
          <cell r="AD990">
            <v>0</v>
          </cell>
        </row>
        <row r="991">
          <cell r="X991" t="str">
            <v>0140</v>
          </cell>
          <cell r="AD991">
            <v>0</v>
          </cell>
        </row>
        <row r="992">
          <cell r="X992" t="str">
            <v>0140</v>
          </cell>
        </row>
        <row r="993">
          <cell r="X993" t="str">
            <v>0140</v>
          </cell>
        </row>
        <row r="994">
          <cell r="X994" t="str">
            <v>0140</v>
          </cell>
        </row>
        <row r="995">
          <cell r="X995" t="str">
            <v>0140</v>
          </cell>
        </row>
        <row r="996">
          <cell r="X996" t="str">
            <v>0140</v>
          </cell>
        </row>
        <row r="997">
          <cell r="X997" t="str">
            <v>0140</v>
          </cell>
        </row>
        <row r="998">
          <cell r="X998" t="str">
            <v>0140</v>
          </cell>
        </row>
        <row r="999">
          <cell r="X999" t="str">
            <v>0140</v>
          </cell>
        </row>
        <row r="1000">
          <cell r="X1000" t="str">
            <v>0140</v>
          </cell>
        </row>
        <row r="1001">
          <cell r="X1001" t="str">
            <v>0140</v>
          </cell>
        </row>
        <row r="1002">
          <cell r="X1002" t="str">
            <v>0140</v>
          </cell>
        </row>
        <row r="1003">
          <cell r="X1003" t="str">
            <v>0140</v>
          </cell>
        </row>
        <row r="1004">
          <cell r="X1004" t="str">
            <v>0140</v>
          </cell>
        </row>
        <row r="1005">
          <cell r="X1005" t="str">
            <v>0140</v>
          </cell>
        </row>
        <row r="1006">
          <cell r="X1006" t="str">
            <v>0140</v>
          </cell>
        </row>
        <row r="1007">
          <cell r="X1007" t="str">
            <v>0140</v>
          </cell>
        </row>
        <row r="1008">
          <cell r="X1008" t="str">
            <v>0140</v>
          </cell>
        </row>
        <row r="1009">
          <cell r="X1009" t="str">
            <v>0140</v>
          </cell>
        </row>
        <row r="1010">
          <cell r="X1010" t="str">
            <v>0140</v>
          </cell>
        </row>
        <row r="1011">
          <cell r="X1011" t="str">
            <v>0140</v>
          </cell>
        </row>
      </sheetData>
      <sheetData sheetId="8"/>
      <sheetData sheetId="9">
        <row r="10">
          <cell r="J10">
            <v>2000</v>
          </cell>
        </row>
        <row r="11">
          <cell r="J11">
            <v>17000</v>
          </cell>
        </row>
        <row r="16">
          <cell r="J16">
            <v>7087</v>
          </cell>
        </row>
        <row r="18">
          <cell r="J18">
            <v>49000</v>
          </cell>
        </row>
        <row r="20">
          <cell r="J20">
            <v>1210</v>
          </cell>
        </row>
        <row r="22">
          <cell r="J22">
            <v>0</v>
          </cell>
        </row>
        <row r="35">
          <cell r="J35">
            <v>10000</v>
          </cell>
        </row>
        <row r="36">
          <cell r="J36">
            <v>2000</v>
          </cell>
        </row>
        <row r="43">
          <cell r="J43">
            <v>6000</v>
          </cell>
        </row>
        <row r="44">
          <cell r="J44">
            <v>0</v>
          </cell>
        </row>
        <row r="49">
          <cell r="J49">
            <v>1500</v>
          </cell>
        </row>
        <row r="52">
          <cell r="J52">
            <v>1000</v>
          </cell>
        </row>
        <row r="55">
          <cell r="J55">
            <v>500</v>
          </cell>
        </row>
        <row r="57">
          <cell r="J57">
            <v>2270</v>
          </cell>
        </row>
        <row r="58">
          <cell r="J58">
            <v>0</v>
          </cell>
        </row>
        <row r="59">
          <cell r="J59">
            <v>0</v>
          </cell>
        </row>
        <row r="60">
          <cell r="J60">
            <v>0</v>
          </cell>
        </row>
        <row r="61">
          <cell r="J61">
            <v>6239</v>
          </cell>
        </row>
        <row r="62">
          <cell r="J62">
            <v>0</v>
          </cell>
        </row>
        <row r="63">
          <cell r="J63">
            <v>0</v>
          </cell>
        </row>
        <row r="64">
          <cell r="J64">
            <v>0</v>
          </cell>
        </row>
        <row r="65">
          <cell r="J65">
            <v>0</v>
          </cell>
        </row>
        <row r="66">
          <cell r="J66">
            <v>575</v>
          </cell>
        </row>
        <row r="67">
          <cell r="J67">
            <v>0</v>
          </cell>
        </row>
        <row r="68">
          <cell r="J68">
            <v>0</v>
          </cell>
        </row>
        <row r="69">
          <cell r="J69">
            <v>0</v>
          </cell>
        </row>
        <row r="70">
          <cell r="J70">
            <v>0</v>
          </cell>
        </row>
        <row r="71">
          <cell r="J71">
            <v>748</v>
          </cell>
        </row>
        <row r="73">
          <cell r="J73">
            <v>4000</v>
          </cell>
        </row>
        <row r="92">
          <cell r="J92">
            <v>150</v>
          </cell>
        </row>
        <row r="118">
          <cell r="J118">
            <v>1000</v>
          </cell>
        </row>
        <row r="121">
          <cell r="J121">
            <v>1500</v>
          </cell>
        </row>
        <row r="122">
          <cell r="J122">
            <v>500</v>
          </cell>
        </row>
        <row r="123">
          <cell r="J123">
            <v>500</v>
          </cell>
        </row>
        <row r="126">
          <cell r="J126">
            <v>25500</v>
          </cell>
        </row>
        <row r="132">
          <cell r="J132">
            <v>30000</v>
          </cell>
        </row>
        <row r="133">
          <cell r="J133">
            <v>12000</v>
          </cell>
        </row>
        <row r="138">
          <cell r="J138">
            <v>5000</v>
          </cell>
        </row>
        <row r="141">
          <cell r="J141">
            <v>14300</v>
          </cell>
        </row>
        <row r="142">
          <cell r="J142">
            <v>5500</v>
          </cell>
        </row>
        <row r="143">
          <cell r="J143">
            <v>5500</v>
          </cell>
        </row>
        <row r="150">
          <cell r="J150">
            <v>18087</v>
          </cell>
        </row>
        <row r="154">
          <cell r="J154">
            <v>8250</v>
          </cell>
        </row>
        <row r="157">
          <cell r="J157">
            <v>34500</v>
          </cell>
        </row>
        <row r="158">
          <cell r="J158">
            <v>2000</v>
          </cell>
        </row>
        <row r="188">
          <cell r="J188">
            <v>1000</v>
          </cell>
        </row>
        <row r="195">
          <cell r="J195">
            <v>2000</v>
          </cell>
        </row>
        <row r="196">
          <cell r="J196">
            <v>4000</v>
          </cell>
        </row>
        <row r="204">
          <cell r="J204">
            <v>5000</v>
          </cell>
        </row>
        <row r="206">
          <cell r="J206">
            <v>1200</v>
          </cell>
        </row>
        <row r="207">
          <cell r="J207">
            <v>3750</v>
          </cell>
        </row>
        <row r="208">
          <cell r="J208">
            <v>1000</v>
          </cell>
        </row>
        <row r="213">
          <cell r="J213">
            <v>43500</v>
          </cell>
        </row>
        <row r="216">
          <cell r="J216">
            <v>2000</v>
          </cell>
        </row>
        <row r="217">
          <cell r="J217">
            <v>2000</v>
          </cell>
        </row>
        <row r="220">
          <cell r="J220">
            <v>250</v>
          </cell>
        </row>
        <row r="222">
          <cell r="J222">
            <v>400</v>
          </cell>
        </row>
        <row r="223">
          <cell r="J223">
            <v>85000</v>
          </cell>
        </row>
        <row r="226">
          <cell r="J226">
            <v>500</v>
          </cell>
        </row>
        <row r="227">
          <cell r="J227">
            <v>1750</v>
          </cell>
        </row>
        <row r="231">
          <cell r="J231">
            <v>9200</v>
          </cell>
        </row>
        <row r="232">
          <cell r="J232">
            <v>9000</v>
          </cell>
        </row>
        <row r="234">
          <cell r="J234">
            <v>1400</v>
          </cell>
        </row>
        <row r="235">
          <cell r="J235">
            <v>500</v>
          </cell>
        </row>
        <row r="239">
          <cell r="J239">
            <v>500</v>
          </cell>
        </row>
        <row r="242">
          <cell r="J242">
            <v>27000</v>
          </cell>
        </row>
        <row r="246">
          <cell r="J246">
            <v>1200</v>
          </cell>
        </row>
        <row r="247">
          <cell r="J247">
            <v>5500</v>
          </cell>
        </row>
        <row r="248">
          <cell r="J248">
            <v>2000</v>
          </cell>
        </row>
        <row r="252">
          <cell r="J252">
            <v>8200</v>
          </cell>
        </row>
        <row r="256">
          <cell r="J256">
            <v>5000</v>
          </cell>
        </row>
        <row r="257">
          <cell r="J257">
            <v>300</v>
          </cell>
        </row>
        <row r="258">
          <cell r="J258">
            <v>400</v>
          </cell>
        </row>
        <row r="259">
          <cell r="J259">
            <v>7618</v>
          </cell>
        </row>
        <row r="260">
          <cell r="J260">
            <v>6335</v>
          </cell>
        </row>
        <row r="263">
          <cell r="J263">
            <v>1000</v>
          </cell>
        </row>
        <row r="264">
          <cell r="J264">
            <v>2000</v>
          </cell>
        </row>
        <row r="265">
          <cell r="J265">
            <v>1200</v>
          </cell>
        </row>
        <row r="270">
          <cell r="J270">
            <v>300</v>
          </cell>
        </row>
        <row r="271">
          <cell r="J271">
            <v>1914</v>
          </cell>
        </row>
        <row r="272">
          <cell r="J272">
            <v>200</v>
          </cell>
        </row>
        <row r="274">
          <cell r="J274">
            <v>3000</v>
          </cell>
        </row>
        <row r="279">
          <cell r="J279">
            <v>2500</v>
          </cell>
        </row>
        <row r="280">
          <cell r="J280">
            <v>3000</v>
          </cell>
        </row>
        <row r="285">
          <cell r="J285">
            <v>6398</v>
          </cell>
        </row>
        <row r="286">
          <cell r="J286">
            <v>3977</v>
          </cell>
        </row>
        <row r="287">
          <cell r="J287">
            <v>3851</v>
          </cell>
        </row>
        <row r="288">
          <cell r="J288">
            <v>5200</v>
          </cell>
        </row>
        <row r="289">
          <cell r="J289">
            <v>6831</v>
          </cell>
        </row>
        <row r="290">
          <cell r="J290">
            <v>872</v>
          </cell>
        </row>
        <row r="291">
          <cell r="J291">
            <v>86</v>
          </cell>
        </row>
        <row r="292">
          <cell r="J292">
            <v>407</v>
          </cell>
        </row>
        <row r="293">
          <cell r="J293">
            <v>2316</v>
          </cell>
        </row>
        <row r="294">
          <cell r="J294">
            <v>3320</v>
          </cell>
        </row>
        <row r="295">
          <cell r="J295">
            <v>7201</v>
          </cell>
        </row>
        <row r="296">
          <cell r="J296">
            <v>4012</v>
          </cell>
        </row>
        <row r="297">
          <cell r="J297">
            <v>2689</v>
          </cell>
        </row>
        <row r="300">
          <cell r="J300">
            <v>0</v>
          </cell>
        </row>
        <row r="307">
          <cell r="J307">
            <v>-66970</v>
          </cell>
        </row>
        <row r="309">
          <cell r="J309">
            <v>0</v>
          </cell>
        </row>
        <row r="310">
          <cell r="J310">
            <v>-17560</v>
          </cell>
        </row>
        <row r="311">
          <cell r="J311">
            <v>-102749</v>
          </cell>
        </row>
        <row r="321">
          <cell r="J321">
            <v>0</v>
          </cell>
        </row>
        <row r="331">
          <cell r="J331">
            <v>-9000</v>
          </cell>
        </row>
        <row r="339">
          <cell r="J339">
            <v>-4300</v>
          </cell>
        </row>
        <row r="354">
          <cell r="J354">
            <v>5000</v>
          </cell>
        </row>
        <row r="355">
          <cell r="J355">
            <v>2171</v>
          </cell>
        </row>
        <row r="356">
          <cell r="J356">
            <v>620</v>
          </cell>
        </row>
      </sheetData>
      <sheetData sheetId="10"/>
      <sheetData sheetId="11"/>
      <sheetData sheetId="12"/>
      <sheetData sheetId="13"/>
      <sheetData sheetId="14"/>
      <sheetData sheetId="15"/>
      <sheetData sheetId="16"/>
      <sheetData sheetId="17"/>
      <sheetData sheetId="18"/>
      <sheetData sheetId="19">
        <row r="4">
          <cell r="J4" t="str">
            <v>Ascot Heath Infant</v>
          </cell>
          <cell r="K4" t="str">
            <v>PRI</v>
          </cell>
          <cell r="L4" t="str">
            <v>E101C</v>
          </cell>
        </row>
        <row r="5">
          <cell r="J5" t="str">
            <v>Ascot Heath CE Junior</v>
          </cell>
          <cell r="K5" t="str">
            <v>PRI</v>
          </cell>
          <cell r="L5" t="str">
            <v>E102C</v>
          </cell>
        </row>
        <row r="6">
          <cell r="J6" t="str">
            <v>College Town Infant &amp; Nursery School</v>
          </cell>
          <cell r="K6" t="str">
            <v>PRI</v>
          </cell>
          <cell r="L6" t="str">
            <v>E107C</v>
          </cell>
        </row>
        <row r="7">
          <cell r="J7" t="str">
            <v>Crowthorne CE Primary</v>
          </cell>
          <cell r="K7" t="str">
            <v>PRI</v>
          </cell>
          <cell r="L7" t="str">
            <v>E112C</v>
          </cell>
        </row>
        <row r="8">
          <cell r="J8" t="str">
            <v>Fox Hill Primary School</v>
          </cell>
          <cell r="K8" t="str">
            <v>PRI</v>
          </cell>
          <cell r="L8" t="str">
            <v>E113C</v>
          </cell>
        </row>
        <row r="9">
          <cell r="J9" t="str">
            <v>New Scotland Hill Primary</v>
          </cell>
          <cell r="K9" t="str">
            <v>PRI</v>
          </cell>
          <cell r="L9" t="str">
            <v>E122C</v>
          </cell>
        </row>
        <row r="10">
          <cell r="J10" t="str">
            <v>The Pines School</v>
          </cell>
          <cell r="K10" t="str">
            <v>PRI</v>
          </cell>
          <cell r="L10" t="str">
            <v>E126C</v>
          </cell>
        </row>
        <row r="11">
          <cell r="J11" t="str">
            <v>Woodenhill Primary School</v>
          </cell>
          <cell r="K11" t="str">
            <v>PRI</v>
          </cell>
          <cell r="L11" t="str">
            <v>E139C</v>
          </cell>
        </row>
        <row r="12">
          <cell r="J12" t="str">
            <v>Sandhurst</v>
          </cell>
          <cell r="K12" t="str">
            <v>SEC</v>
          </cell>
          <cell r="L12" t="str">
            <v>E151D</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13"/>
  <sheetViews>
    <sheetView tabSelected="1" topLeftCell="A8" workbookViewId="0">
      <selection activeCell="H25" sqref="H25"/>
    </sheetView>
  </sheetViews>
  <sheetFormatPr defaultColWidth="0" defaultRowHeight="15" x14ac:dyDescent="0.25"/>
  <cols>
    <col min="1" max="1" width="4.28515625" style="93" customWidth="1"/>
    <col min="2" max="2" width="3.140625" style="93" customWidth="1"/>
    <col min="3" max="3" width="7.5703125" style="86" customWidth="1"/>
    <col min="4" max="4" width="42" style="86" customWidth="1"/>
    <col min="5" max="5" width="10" style="86" customWidth="1"/>
    <col min="6" max="6" width="2.42578125" style="3" customWidth="1"/>
    <col min="7" max="7" width="8.85546875" style="205" customWidth="1"/>
    <col min="8" max="8" width="9.28515625" style="205" customWidth="1"/>
    <col min="9" max="9" width="7.140625" style="7" customWidth="1"/>
    <col min="10" max="10" width="9.28515625" style="163" customWidth="1"/>
    <col min="11" max="11" width="13.42578125" style="163" customWidth="1"/>
    <col min="12" max="12" width="13.42578125" style="201" customWidth="1"/>
    <col min="13" max="13" width="13.42578125" style="7" hidden="1" customWidth="1"/>
    <col min="14" max="14" width="13.42578125" style="201" hidden="1" customWidth="1"/>
    <col min="15" max="17" width="13.42578125" style="7" hidden="1" customWidth="1"/>
    <col min="18" max="256" width="0" style="86" hidden="1"/>
    <col min="257" max="257" width="4.28515625" style="86" customWidth="1"/>
    <col min="258" max="258" width="3.140625" style="86" customWidth="1"/>
    <col min="259" max="259" width="7.5703125" style="86" customWidth="1"/>
    <col min="260" max="260" width="42" style="86" customWidth="1"/>
    <col min="261" max="261" width="10" style="86" customWidth="1"/>
    <col min="262" max="262" width="2.42578125" style="86" customWidth="1"/>
    <col min="263" max="263" width="8.85546875" style="86" customWidth="1"/>
    <col min="264" max="264" width="9.28515625" style="86" customWidth="1"/>
    <col min="265" max="265" width="7.140625" style="86" customWidth="1"/>
    <col min="266" max="266" width="9.28515625" style="86" customWidth="1"/>
    <col min="267" max="268" width="13.42578125" style="86" customWidth="1"/>
    <col min="269" max="273" width="0" style="86" hidden="1" customWidth="1"/>
    <col min="274" max="512" width="0" style="86" hidden="1"/>
    <col min="513" max="513" width="4.28515625" style="86" customWidth="1"/>
    <col min="514" max="514" width="3.140625" style="86" customWidth="1"/>
    <col min="515" max="515" width="7.5703125" style="86" customWidth="1"/>
    <col min="516" max="516" width="42" style="86" customWidth="1"/>
    <col min="517" max="517" width="10" style="86" customWidth="1"/>
    <col min="518" max="518" width="2.42578125" style="86" customWidth="1"/>
    <col min="519" max="519" width="8.85546875" style="86" customWidth="1"/>
    <col min="520" max="520" width="9.28515625" style="86" customWidth="1"/>
    <col min="521" max="521" width="7.140625" style="86" customWidth="1"/>
    <col min="522" max="522" width="9.28515625" style="86" customWidth="1"/>
    <col min="523" max="524" width="13.42578125" style="86" customWidth="1"/>
    <col min="525" max="529" width="0" style="86" hidden="1" customWidth="1"/>
    <col min="530" max="768" width="0" style="86" hidden="1"/>
    <col min="769" max="769" width="4.28515625" style="86" customWidth="1"/>
    <col min="770" max="770" width="3.140625" style="86" customWidth="1"/>
    <col min="771" max="771" width="7.5703125" style="86" customWidth="1"/>
    <col min="772" max="772" width="42" style="86" customWidth="1"/>
    <col min="773" max="773" width="10" style="86" customWidth="1"/>
    <col min="774" max="774" width="2.42578125" style="86" customWidth="1"/>
    <col min="775" max="775" width="8.85546875" style="86" customWidth="1"/>
    <col min="776" max="776" width="9.28515625" style="86" customWidth="1"/>
    <col min="777" max="777" width="7.140625" style="86" customWidth="1"/>
    <col min="778" max="778" width="9.28515625" style="86" customWidth="1"/>
    <col min="779" max="780" width="13.42578125" style="86" customWidth="1"/>
    <col min="781" max="785" width="0" style="86" hidden="1" customWidth="1"/>
    <col min="786" max="1024" width="0" style="86" hidden="1"/>
    <col min="1025" max="1025" width="4.28515625" style="86" customWidth="1"/>
    <col min="1026" max="1026" width="3.140625" style="86" customWidth="1"/>
    <col min="1027" max="1027" width="7.5703125" style="86" customWidth="1"/>
    <col min="1028" max="1028" width="42" style="86" customWidth="1"/>
    <col min="1029" max="1029" width="10" style="86" customWidth="1"/>
    <col min="1030" max="1030" width="2.42578125" style="86" customWidth="1"/>
    <col min="1031" max="1031" width="8.85546875" style="86" customWidth="1"/>
    <col min="1032" max="1032" width="9.28515625" style="86" customWidth="1"/>
    <col min="1033" max="1033" width="7.140625" style="86" customWidth="1"/>
    <col min="1034" max="1034" width="9.28515625" style="86" customWidth="1"/>
    <col min="1035" max="1036" width="13.42578125" style="86" customWidth="1"/>
    <col min="1037" max="1041" width="0" style="86" hidden="1" customWidth="1"/>
    <col min="1042" max="1280" width="0" style="86" hidden="1"/>
    <col min="1281" max="1281" width="4.28515625" style="86" customWidth="1"/>
    <col min="1282" max="1282" width="3.140625" style="86" customWidth="1"/>
    <col min="1283" max="1283" width="7.5703125" style="86" customWidth="1"/>
    <col min="1284" max="1284" width="42" style="86" customWidth="1"/>
    <col min="1285" max="1285" width="10" style="86" customWidth="1"/>
    <col min="1286" max="1286" width="2.42578125" style="86" customWidth="1"/>
    <col min="1287" max="1287" width="8.85546875" style="86" customWidth="1"/>
    <col min="1288" max="1288" width="9.28515625" style="86" customWidth="1"/>
    <col min="1289" max="1289" width="7.140625" style="86" customWidth="1"/>
    <col min="1290" max="1290" width="9.28515625" style="86" customWidth="1"/>
    <col min="1291" max="1292" width="13.42578125" style="86" customWidth="1"/>
    <col min="1293" max="1297" width="0" style="86" hidden="1" customWidth="1"/>
    <col min="1298" max="1536" width="0" style="86" hidden="1"/>
    <col min="1537" max="1537" width="4.28515625" style="86" customWidth="1"/>
    <col min="1538" max="1538" width="3.140625" style="86" customWidth="1"/>
    <col min="1539" max="1539" width="7.5703125" style="86" customWidth="1"/>
    <col min="1540" max="1540" width="42" style="86" customWidth="1"/>
    <col min="1541" max="1541" width="10" style="86" customWidth="1"/>
    <col min="1542" max="1542" width="2.42578125" style="86" customWidth="1"/>
    <col min="1543" max="1543" width="8.85546875" style="86" customWidth="1"/>
    <col min="1544" max="1544" width="9.28515625" style="86" customWidth="1"/>
    <col min="1545" max="1545" width="7.140625" style="86" customWidth="1"/>
    <col min="1546" max="1546" width="9.28515625" style="86" customWidth="1"/>
    <col min="1547" max="1548" width="13.42578125" style="86" customWidth="1"/>
    <col min="1549" max="1553" width="0" style="86" hidden="1" customWidth="1"/>
    <col min="1554" max="1792" width="0" style="86" hidden="1"/>
    <col min="1793" max="1793" width="4.28515625" style="86" customWidth="1"/>
    <col min="1794" max="1794" width="3.140625" style="86" customWidth="1"/>
    <col min="1795" max="1795" width="7.5703125" style="86" customWidth="1"/>
    <col min="1796" max="1796" width="42" style="86" customWidth="1"/>
    <col min="1797" max="1797" width="10" style="86" customWidth="1"/>
    <col min="1798" max="1798" width="2.42578125" style="86" customWidth="1"/>
    <col min="1799" max="1799" width="8.85546875" style="86" customWidth="1"/>
    <col min="1800" max="1800" width="9.28515625" style="86" customWidth="1"/>
    <col min="1801" max="1801" width="7.140625" style="86" customWidth="1"/>
    <col min="1802" max="1802" width="9.28515625" style="86" customWidth="1"/>
    <col min="1803" max="1804" width="13.42578125" style="86" customWidth="1"/>
    <col min="1805" max="1809" width="0" style="86" hidden="1" customWidth="1"/>
    <col min="1810" max="2048" width="0" style="86" hidden="1"/>
    <col min="2049" max="2049" width="4.28515625" style="86" customWidth="1"/>
    <col min="2050" max="2050" width="3.140625" style="86" customWidth="1"/>
    <col min="2051" max="2051" width="7.5703125" style="86" customWidth="1"/>
    <col min="2052" max="2052" width="42" style="86" customWidth="1"/>
    <col min="2053" max="2053" width="10" style="86" customWidth="1"/>
    <col min="2054" max="2054" width="2.42578125" style="86" customWidth="1"/>
    <col min="2055" max="2055" width="8.85546875" style="86" customWidth="1"/>
    <col min="2056" max="2056" width="9.28515625" style="86" customWidth="1"/>
    <col min="2057" max="2057" width="7.140625" style="86" customWidth="1"/>
    <col min="2058" max="2058" width="9.28515625" style="86" customWidth="1"/>
    <col min="2059" max="2060" width="13.42578125" style="86" customWidth="1"/>
    <col min="2061" max="2065" width="0" style="86" hidden="1" customWidth="1"/>
    <col min="2066" max="2304" width="0" style="86" hidden="1"/>
    <col min="2305" max="2305" width="4.28515625" style="86" customWidth="1"/>
    <col min="2306" max="2306" width="3.140625" style="86" customWidth="1"/>
    <col min="2307" max="2307" width="7.5703125" style="86" customWidth="1"/>
    <col min="2308" max="2308" width="42" style="86" customWidth="1"/>
    <col min="2309" max="2309" width="10" style="86" customWidth="1"/>
    <col min="2310" max="2310" width="2.42578125" style="86" customWidth="1"/>
    <col min="2311" max="2311" width="8.85546875" style="86" customWidth="1"/>
    <col min="2312" max="2312" width="9.28515625" style="86" customWidth="1"/>
    <col min="2313" max="2313" width="7.140625" style="86" customWidth="1"/>
    <col min="2314" max="2314" width="9.28515625" style="86" customWidth="1"/>
    <col min="2315" max="2316" width="13.42578125" style="86" customWidth="1"/>
    <col min="2317" max="2321" width="0" style="86" hidden="1" customWidth="1"/>
    <col min="2322" max="2560" width="0" style="86" hidden="1"/>
    <col min="2561" max="2561" width="4.28515625" style="86" customWidth="1"/>
    <col min="2562" max="2562" width="3.140625" style="86" customWidth="1"/>
    <col min="2563" max="2563" width="7.5703125" style="86" customWidth="1"/>
    <col min="2564" max="2564" width="42" style="86" customWidth="1"/>
    <col min="2565" max="2565" width="10" style="86" customWidth="1"/>
    <col min="2566" max="2566" width="2.42578125" style="86" customWidth="1"/>
    <col min="2567" max="2567" width="8.85546875" style="86" customWidth="1"/>
    <col min="2568" max="2568" width="9.28515625" style="86" customWidth="1"/>
    <col min="2569" max="2569" width="7.140625" style="86" customWidth="1"/>
    <col min="2570" max="2570" width="9.28515625" style="86" customWidth="1"/>
    <col min="2571" max="2572" width="13.42578125" style="86" customWidth="1"/>
    <col min="2573" max="2577" width="0" style="86" hidden="1" customWidth="1"/>
    <col min="2578" max="2816" width="0" style="86" hidden="1"/>
    <col min="2817" max="2817" width="4.28515625" style="86" customWidth="1"/>
    <col min="2818" max="2818" width="3.140625" style="86" customWidth="1"/>
    <col min="2819" max="2819" width="7.5703125" style="86" customWidth="1"/>
    <col min="2820" max="2820" width="42" style="86" customWidth="1"/>
    <col min="2821" max="2821" width="10" style="86" customWidth="1"/>
    <col min="2822" max="2822" width="2.42578125" style="86" customWidth="1"/>
    <col min="2823" max="2823" width="8.85546875" style="86" customWidth="1"/>
    <col min="2824" max="2824" width="9.28515625" style="86" customWidth="1"/>
    <col min="2825" max="2825" width="7.140625" style="86" customWidth="1"/>
    <col min="2826" max="2826" width="9.28515625" style="86" customWidth="1"/>
    <col min="2827" max="2828" width="13.42578125" style="86" customWidth="1"/>
    <col min="2829" max="2833" width="0" style="86" hidden="1" customWidth="1"/>
    <col min="2834" max="3072" width="0" style="86" hidden="1"/>
    <col min="3073" max="3073" width="4.28515625" style="86" customWidth="1"/>
    <col min="3074" max="3074" width="3.140625" style="86" customWidth="1"/>
    <col min="3075" max="3075" width="7.5703125" style="86" customWidth="1"/>
    <col min="3076" max="3076" width="42" style="86" customWidth="1"/>
    <col min="3077" max="3077" width="10" style="86" customWidth="1"/>
    <col min="3078" max="3078" width="2.42578125" style="86" customWidth="1"/>
    <col min="3079" max="3079" width="8.85546875" style="86" customWidth="1"/>
    <col min="3080" max="3080" width="9.28515625" style="86" customWidth="1"/>
    <col min="3081" max="3081" width="7.140625" style="86" customWidth="1"/>
    <col min="3082" max="3082" width="9.28515625" style="86" customWidth="1"/>
    <col min="3083" max="3084" width="13.42578125" style="86" customWidth="1"/>
    <col min="3085" max="3089" width="0" style="86" hidden="1" customWidth="1"/>
    <col min="3090" max="3328" width="0" style="86" hidden="1"/>
    <col min="3329" max="3329" width="4.28515625" style="86" customWidth="1"/>
    <col min="3330" max="3330" width="3.140625" style="86" customWidth="1"/>
    <col min="3331" max="3331" width="7.5703125" style="86" customWidth="1"/>
    <col min="3332" max="3332" width="42" style="86" customWidth="1"/>
    <col min="3333" max="3333" width="10" style="86" customWidth="1"/>
    <col min="3334" max="3334" width="2.42578125" style="86" customWidth="1"/>
    <col min="3335" max="3335" width="8.85546875" style="86" customWidth="1"/>
    <col min="3336" max="3336" width="9.28515625" style="86" customWidth="1"/>
    <col min="3337" max="3337" width="7.140625" style="86" customWidth="1"/>
    <col min="3338" max="3338" width="9.28515625" style="86" customWidth="1"/>
    <col min="3339" max="3340" width="13.42578125" style="86" customWidth="1"/>
    <col min="3341" max="3345" width="0" style="86" hidden="1" customWidth="1"/>
    <col min="3346" max="3584" width="0" style="86" hidden="1"/>
    <col min="3585" max="3585" width="4.28515625" style="86" customWidth="1"/>
    <col min="3586" max="3586" width="3.140625" style="86" customWidth="1"/>
    <col min="3587" max="3587" width="7.5703125" style="86" customWidth="1"/>
    <col min="3588" max="3588" width="42" style="86" customWidth="1"/>
    <col min="3589" max="3589" width="10" style="86" customWidth="1"/>
    <col min="3590" max="3590" width="2.42578125" style="86" customWidth="1"/>
    <col min="3591" max="3591" width="8.85546875" style="86" customWidth="1"/>
    <col min="3592" max="3592" width="9.28515625" style="86" customWidth="1"/>
    <col min="3593" max="3593" width="7.140625" style="86" customWidth="1"/>
    <col min="3594" max="3594" width="9.28515625" style="86" customWidth="1"/>
    <col min="3595" max="3596" width="13.42578125" style="86" customWidth="1"/>
    <col min="3597" max="3601" width="0" style="86" hidden="1" customWidth="1"/>
    <col min="3602" max="3840" width="0" style="86" hidden="1"/>
    <col min="3841" max="3841" width="4.28515625" style="86" customWidth="1"/>
    <col min="3842" max="3842" width="3.140625" style="86" customWidth="1"/>
    <col min="3843" max="3843" width="7.5703125" style="86" customWidth="1"/>
    <col min="3844" max="3844" width="42" style="86" customWidth="1"/>
    <col min="3845" max="3845" width="10" style="86" customWidth="1"/>
    <col min="3846" max="3846" width="2.42578125" style="86" customWidth="1"/>
    <col min="3847" max="3847" width="8.85546875" style="86" customWidth="1"/>
    <col min="3848" max="3848" width="9.28515625" style="86" customWidth="1"/>
    <col min="3849" max="3849" width="7.140625" style="86" customWidth="1"/>
    <col min="3850" max="3850" width="9.28515625" style="86" customWidth="1"/>
    <col min="3851" max="3852" width="13.42578125" style="86" customWidth="1"/>
    <col min="3853" max="3857" width="0" style="86" hidden="1" customWidth="1"/>
    <col min="3858" max="4096" width="0" style="86" hidden="1"/>
    <col min="4097" max="4097" width="4.28515625" style="86" customWidth="1"/>
    <col min="4098" max="4098" width="3.140625" style="86" customWidth="1"/>
    <col min="4099" max="4099" width="7.5703125" style="86" customWidth="1"/>
    <col min="4100" max="4100" width="42" style="86" customWidth="1"/>
    <col min="4101" max="4101" width="10" style="86" customWidth="1"/>
    <col min="4102" max="4102" width="2.42578125" style="86" customWidth="1"/>
    <col min="4103" max="4103" width="8.85546875" style="86" customWidth="1"/>
    <col min="4104" max="4104" width="9.28515625" style="86" customWidth="1"/>
    <col min="4105" max="4105" width="7.140625" style="86" customWidth="1"/>
    <col min="4106" max="4106" width="9.28515625" style="86" customWidth="1"/>
    <col min="4107" max="4108" width="13.42578125" style="86" customWidth="1"/>
    <col min="4109" max="4113" width="0" style="86" hidden="1" customWidth="1"/>
    <col min="4114" max="4352" width="0" style="86" hidden="1"/>
    <col min="4353" max="4353" width="4.28515625" style="86" customWidth="1"/>
    <col min="4354" max="4354" width="3.140625" style="86" customWidth="1"/>
    <col min="4355" max="4355" width="7.5703125" style="86" customWidth="1"/>
    <col min="4356" max="4356" width="42" style="86" customWidth="1"/>
    <col min="4357" max="4357" width="10" style="86" customWidth="1"/>
    <col min="4358" max="4358" width="2.42578125" style="86" customWidth="1"/>
    <col min="4359" max="4359" width="8.85546875" style="86" customWidth="1"/>
    <col min="4360" max="4360" width="9.28515625" style="86" customWidth="1"/>
    <col min="4361" max="4361" width="7.140625" style="86" customWidth="1"/>
    <col min="4362" max="4362" width="9.28515625" style="86" customWidth="1"/>
    <col min="4363" max="4364" width="13.42578125" style="86" customWidth="1"/>
    <col min="4365" max="4369" width="0" style="86" hidden="1" customWidth="1"/>
    <col min="4370" max="4608" width="0" style="86" hidden="1"/>
    <col min="4609" max="4609" width="4.28515625" style="86" customWidth="1"/>
    <col min="4610" max="4610" width="3.140625" style="86" customWidth="1"/>
    <col min="4611" max="4611" width="7.5703125" style="86" customWidth="1"/>
    <col min="4612" max="4612" width="42" style="86" customWidth="1"/>
    <col min="4613" max="4613" width="10" style="86" customWidth="1"/>
    <col min="4614" max="4614" width="2.42578125" style="86" customWidth="1"/>
    <col min="4615" max="4615" width="8.85546875" style="86" customWidth="1"/>
    <col min="4616" max="4616" width="9.28515625" style="86" customWidth="1"/>
    <col min="4617" max="4617" width="7.140625" style="86" customWidth="1"/>
    <col min="4618" max="4618" width="9.28515625" style="86" customWidth="1"/>
    <col min="4619" max="4620" width="13.42578125" style="86" customWidth="1"/>
    <col min="4621" max="4625" width="0" style="86" hidden="1" customWidth="1"/>
    <col min="4626" max="4864" width="0" style="86" hidden="1"/>
    <col min="4865" max="4865" width="4.28515625" style="86" customWidth="1"/>
    <col min="4866" max="4866" width="3.140625" style="86" customWidth="1"/>
    <col min="4867" max="4867" width="7.5703125" style="86" customWidth="1"/>
    <col min="4868" max="4868" width="42" style="86" customWidth="1"/>
    <col min="4869" max="4869" width="10" style="86" customWidth="1"/>
    <col min="4870" max="4870" width="2.42578125" style="86" customWidth="1"/>
    <col min="4871" max="4871" width="8.85546875" style="86" customWidth="1"/>
    <col min="4872" max="4872" width="9.28515625" style="86" customWidth="1"/>
    <col min="4873" max="4873" width="7.140625" style="86" customWidth="1"/>
    <col min="4874" max="4874" width="9.28515625" style="86" customWidth="1"/>
    <col min="4875" max="4876" width="13.42578125" style="86" customWidth="1"/>
    <col min="4877" max="4881" width="0" style="86" hidden="1" customWidth="1"/>
    <col min="4882" max="5120" width="0" style="86" hidden="1"/>
    <col min="5121" max="5121" width="4.28515625" style="86" customWidth="1"/>
    <col min="5122" max="5122" width="3.140625" style="86" customWidth="1"/>
    <col min="5123" max="5123" width="7.5703125" style="86" customWidth="1"/>
    <col min="5124" max="5124" width="42" style="86" customWidth="1"/>
    <col min="5125" max="5125" width="10" style="86" customWidth="1"/>
    <col min="5126" max="5126" width="2.42578125" style="86" customWidth="1"/>
    <col min="5127" max="5127" width="8.85546875" style="86" customWidth="1"/>
    <col min="5128" max="5128" width="9.28515625" style="86" customWidth="1"/>
    <col min="5129" max="5129" width="7.140625" style="86" customWidth="1"/>
    <col min="5130" max="5130" width="9.28515625" style="86" customWidth="1"/>
    <col min="5131" max="5132" width="13.42578125" style="86" customWidth="1"/>
    <col min="5133" max="5137" width="0" style="86" hidden="1" customWidth="1"/>
    <col min="5138" max="5376" width="0" style="86" hidden="1"/>
    <col min="5377" max="5377" width="4.28515625" style="86" customWidth="1"/>
    <col min="5378" max="5378" width="3.140625" style="86" customWidth="1"/>
    <col min="5379" max="5379" width="7.5703125" style="86" customWidth="1"/>
    <col min="5380" max="5380" width="42" style="86" customWidth="1"/>
    <col min="5381" max="5381" width="10" style="86" customWidth="1"/>
    <col min="5382" max="5382" width="2.42578125" style="86" customWidth="1"/>
    <col min="5383" max="5383" width="8.85546875" style="86" customWidth="1"/>
    <col min="5384" max="5384" width="9.28515625" style="86" customWidth="1"/>
    <col min="5385" max="5385" width="7.140625" style="86" customWidth="1"/>
    <col min="5386" max="5386" width="9.28515625" style="86" customWidth="1"/>
    <col min="5387" max="5388" width="13.42578125" style="86" customWidth="1"/>
    <col min="5389" max="5393" width="0" style="86" hidden="1" customWidth="1"/>
    <col min="5394" max="5632" width="0" style="86" hidden="1"/>
    <col min="5633" max="5633" width="4.28515625" style="86" customWidth="1"/>
    <col min="5634" max="5634" width="3.140625" style="86" customWidth="1"/>
    <col min="5635" max="5635" width="7.5703125" style="86" customWidth="1"/>
    <col min="5636" max="5636" width="42" style="86" customWidth="1"/>
    <col min="5637" max="5637" width="10" style="86" customWidth="1"/>
    <col min="5638" max="5638" width="2.42578125" style="86" customWidth="1"/>
    <col min="5639" max="5639" width="8.85546875" style="86" customWidth="1"/>
    <col min="5640" max="5640" width="9.28515625" style="86" customWidth="1"/>
    <col min="5641" max="5641" width="7.140625" style="86" customWidth="1"/>
    <col min="5642" max="5642" width="9.28515625" style="86" customWidth="1"/>
    <col min="5643" max="5644" width="13.42578125" style="86" customWidth="1"/>
    <col min="5645" max="5649" width="0" style="86" hidden="1" customWidth="1"/>
    <col min="5650" max="5888" width="0" style="86" hidden="1"/>
    <col min="5889" max="5889" width="4.28515625" style="86" customWidth="1"/>
    <col min="5890" max="5890" width="3.140625" style="86" customWidth="1"/>
    <col min="5891" max="5891" width="7.5703125" style="86" customWidth="1"/>
    <col min="5892" max="5892" width="42" style="86" customWidth="1"/>
    <col min="5893" max="5893" width="10" style="86" customWidth="1"/>
    <col min="5894" max="5894" width="2.42578125" style="86" customWidth="1"/>
    <col min="5895" max="5895" width="8.85546875" style="86" customWidth="1"/>
    <col min="5896" max="5896" width="9.28515625" style="86" customWidth="1"/>
    <col min="5897" max="5897" width="7.140625" style="86" customWidth="1"/>
    <col min="5898" max="5898" width="9.28515625" style="86" customWidth="1"/>
    <col min="5899" max="5900" width="13.42578125" style="86" customWidth="1"/>
    <col min="5901" max="5905" width="0" style="86" hidden="1" customWidth="1"/>
    <col min="5906" max="6144" width="0" style="86" hidden="1"/>
    <col min="6145" max="6145" width="4.28515625" style="86" customWidth="1"/>
    <col min="6146" max="6146" width="3.140625" style="86" customWidth="1"/>
    <col min="6147" max="6147" width="7.5703125" style="86" customWidth="1"/>
    <col min="6148" max="6148" width="42" style="86" customWidth="1"/>
    <col min="6149" max="6149" width="10" style="86" customWidth="1"/>
    <col min="6150" max="6150" width="2.42578125" style="86" customWidth="1"/>
    <col min="6151" max="6151" width="8.85546875" style="86" customWidth="1"/>
    <col min="6152" max="6152" width="9.28515625" style="86" customWidth="1"/>
    <col min="6153" max="6153" width="7.140625" style="86" customWidth="1"/>
    <col min="6154" max="6154" width="9.28515625" style="86" customWidth="1"/>
    <col min="6155" max="6156" width="13.42578125" style="86" customWidth="1"/>
    <col min="6157" max="6161" width="0" style="86" hidden="1" customWidth="1"/>
    <col min="6162" max="6400" width="0" style="86" hidden="1"/>
    <col min="6401" max="6401" width="4.28515625" style="86" customWidth="1"/>
    <col min="6402" max="6402" width="3.140625" style="86" customWidth="1"/>
    <col min="6403" max="6403" width="7.5703125" style="86" customWidth="1"/>
    <col min="6404" max="6404" width="42" style="86" customWidth="1"/>
    <col min="6405" max="6405" width="10" style="86" customWidth="1"/>
    <col min="6406" max="6406" width="2.42578125" style="86" customWidth="1"/>
    <col min="6407" max="6407" width="8.85546875" style="86" customWidth="1"/>
    <col min="6408" max="6408" width="9.28515625" style="86" customWidth="1"/>
    <col min="6409" max="6409" width="7.140625" style="86" customWidth="1"/>
    <col min="6410" max="6410" width="9.28515625" style="86" customWidth="1"/>
    <col min="6411" max="6412" width="13.42578125" style="86" customWidth="1"/>
    <col min="6413" max="6417" width="0" style="86" hidden="1" customWidth="1"/>
    <col min="6418" max="6656" width="0" style="86" hidden="1"/>
    <col min="6657" max="6657" width="4.28515625" style="86" customWidth="1"/>
    <col min="6658" max="6658" width="3.140625" style="86" customWidth="1"/>
    <col min="6659" max="6659" width="7.5703125" style="86" customWidth="1"/>
    <col min="6660" max="6660" width="42" style="86" customWidth="1"/>
    <col min="6661" max="6661" width="10" style="86" customWidth="1"/>
    <col min="6662" max="6662" width="2.42578125" style="86" customWidth="1"/>
    <col min="6663" max="6663" width="8.85546875" style="86" customWidth="1"/>
    <col min="6664" max="6664" width="9.28515625" style="86" customWidth="1"/>
    <col min="6665" max="6665" width="7.140625" style="86" customWidth="1"/>
    <col min="6666" max="6666" width="9.28515625" style="86" customWidth="1"/>
    <col min="6667" max="6668" width="13.42578125" style="86" customWidth="1"/>
    <col min="6669" max="6673" width="0" style="86" hidden="1" customWidth="1"/>
    <col min="6674" max="6912" width="0" style="86" hidden="1"/>
    <col min="6913" max="6913" width="4.28515625" style="86" customWidth="1"/>
    <col min="6914" max="6914" width="3.140625" style="86" customWidth="1"/>
    <col min="6915" max="6915" width="7.5703125" style="86" customWidth="1"/>
    <col min="6916" max="6916" width="42" style="86" customWidth="1"/>
    <col min="6917" max="6917" width="10" style="86" customWidth="1"/>
    <col min="6918" max="6918" width="2.42578125" style="86" customWidth="1"/>
    <col min="6919" max="6919" width="8.85546875" style="86" customWidth="1"/>
    <col min="6920" max="6920" width="9.28515625" style="86" customWidth="1"/>
    <col min="6921" max="6921" width="7.140625" style="86" customWidth="1"/>
    <col min="6922" max="6922" width="9.28515625" style="86" customWidth="1"/>
    <col min="6923" max="6924" width="13.42578125" style="86" customWidth="1"/>
    <col min="6925" max="6929" width="0" style="86" hidden="1" customWidth="1"/>
    <col min="6930" max="7168" width="0" style="86" hidden="1"/>
    <col min="7169" max="7169" width="4.28515625" style="86" customWidth="1"/>
    <col min="7170" max="7170" width="3.140625" style="86" customWidth="1"/>
    <col min="7171" max="7171" width="7.5703125" style="86" customWidth="1"/>
    <col min="7172" max="7172" width="42" style="86" customWidth="1"/>
    <col min="7173" max="7173" width="10" style="86" customWidth="1"/>
    <col min="7174" max="7174" width="2.42578125" style="86" customWidth="1"/>
    <col min="7175" max="7175" width="8.85546875" style="86" customWidth="1"/>
    <col min="7176" max="7176" width="9.28515625" style="86" customWidth="1"/>
    <col min="7177" max="7177" width="7.140625" style="86" customWidth="1"/>
    <col min="7178" max="7178" width="9.28515625" style="86" customWidth="1"/>
    <col min="7179" max="7180" width="13.42578125" style="86" customWidth="1"/>
    <col min="7181" max="7185" width="0" style="86" hidden="1" customWidth="1"/>
    <col min="7186" max="7424" width="0" style="86" hidden="1"/>
    <col min="7425" max="7425" width="4.28515625" style="86" customWidth="1"/>
    <col min="7426" max="7426" width="3.140625" style="86" customWidth="1"/>
    <col min="7427" max="7427" width="7.5703125" style="86" customWidth="1"/>
    <col min="7428" max="7428" width="42" style="86" customWidth="1"/>
    <col min="7429" max="7429" width="10" style="86" customWidth="1"/>
    <col min="7430" max="7430" width="2.42578125" style="86" customWidth="1"/>
    <col min="7431" max="7431" width="8.85546875" style="86" customWidth="1"/>
    <col min="7432" max="7432" width="9.28515625" style="86" customWidth="1"/>
    <col min="7433" max="7433" width="7.140625" style="86" customWidth="1"/>
    <col min="7434" max="7434" width="9.28515625" style="86" customWidth="1"/>
    <col min="7435" max="7436" width="13.42578125" style="86" customWidth="1"/>
    <col min="7437" max="7441" width="0" style="86" hidden="1" customWidth="1"/>
    <col min="7442" max="7680" width="0" style="86" hidden="1"/>
    <col min="7681" max="7681" width="4.28515625" style="86" customWidth="1"/>
    <col min="7682" max="7682" width="3.140625" style="86" customWidth="1"/>
    <col min="7683" max="7683" width="7.5703125" style="86" customWidth="1"/>
    <col min="7684" max="7684" width="42" style="86" customWidth="1"/>
    <col min="7685" max="7685" width="10" style="86" customWidth="1"/>
    <col min="7686" max="7686" width="2.42578125" style="86" customWidth="1"/>
    <col min="7687" max="7687" width="8.85546875" style="86" customWidth="1"/>
    <col min="7688" max="7688" width="9.28515625" style="86" customWidth="1"/>
    <col min="7689" max="7689" width="7.140625" style="86" customWidth="1"/>
    <col min="7690" max="7690" width="9.28515625" style="86" customWidth="1"/>
    <col min="7691" max="7692" width="13.42578125" style="86" customWidth="1"/>
    <col min="7693" max="7697" width="0" style="86" hidden="1" customWidth="1"/>
    <col min="7698" max="7936" width="0" style="86" hidden="1"/>
    <col min="7937" max="7937" width="4.28515625" style="86" customWidth="1"/>
    <col min="7938" max="7938" width="3.140625" style="86" customWidth="1"/>
    <col min="7939" max="7939" width="7.5703125" style="86" customWidth="1"/>
    <col min="7940" max="7940" width="42" style="86" customWidth="1"/>
    <col min="7941" max="7941" width="10" style="86" customWidth="1"/>
    <col min="7942" max="7942" width="2.42578125" style="86" customWidth="1"/>
    <col min="7943" max="7943" width="8.85546875" style="86" customWidth="1"/>
    <col min="7944" max="7944" width="9.28515625" style="86" customWidth="1"/>
    <col min="7945" max="7945" width="7.140625" style="86" customWidth="1"/>
    <col min="7946" max="7946" width="9.28515625" style="86" customWidth="1"/>
    <col min="7947" max="7948" width="13.42578125" style="86" customWidth="1"/>
    <col min="7949" max="7953" width="0" style="86" hidden="1" customWidth="1"/>
    <col min="7954" max="8192" width="0" style="86" hidden="1"/>
    <col min="8193" max="8193" width="4.28515625" style="86" customWidth="1"/>
    <col min="8194" max="8194" width="3.140625" style="86" customWidth="1"/>
    <col min="8195" max="8195" width="7.5703125" style="86" customWidth="1"/>
    <col min="8196" max="8196" width="42" style="86" customWidth="1"/>
    <col min="8197" max="8197" width="10" style="86" customWidth="1"/>
    <col min="8198" max="8198" width="2.42578125" style="86" customWidth="1"/>
    <col min="8199" max="8199" width="8.85546875" style="86" customWidth="1"/>
    <col min="8200" max="8200" width="9.28515625" style="86" customWidth="1"/>
    <col min="8201" max="8201" width="7.140625" style="86" customWidth="1"/>
    <col min="8202" max="8202" width="9.28515625" style="86" customWidth="1"/>
    <col min="8203" max="8204" width="13.42578125" style="86" customWidth="1"/>
    <col min="8205" max="8209" width="0" style="86" hidden="1" customWidth="1"/>
    <col min="8210" max="8448" width="0" style="86" hidden="1"/>
    <col min="8449" max="8449" width="4.28515625" style="86" customWidth="1"/>
    <col min="8450" max="8450" width="3.140625" style="86" customWidth="1"/>
    <col min="8451" max="8451" width="7.5703125" style="86" customWidth="1"/>
    <col min="8452" max="8452" width="42" style="86" customWidth="1"/>
    <col min="8453" max="8453" width="10" style="86" customWidth="1"/>
    <col min="8454" max="8454" width="2.42578125" style="86" customWidth="1"/>
    <col min="8455" max="8455" width="8.85546875" style="86" customWidth="1"/>
    <col min="8456" max="8456" width="9.28515625" style="86" customWidth="1"/>
    <col min="8457" max="8457" width="7.140625" style="86" customWidth="1"/>
    <col min="8458" max="8458" width="9.28515625" style="86" customWidth="1"/>
    <col min="8459" max="8460" width="13.42578125" style="86" customWidth="1"/>
    <col min="8461" max="8465" width="0" style="86" hidden="1" customWidth="1"/>
    <col min="8466" max="8704" width="0" style="86" hidden="1"/>
    <col min="8705" max="8705" width="4.28515625" style="86" customWidth="1"/>
    <col min="8706" max="8706" width="3.140625" style="86" customWidth="1"/>
    <col min="8707" max="8707" width="7.5703125" style="86" customWidth="1"/>
    <col min="8708" max="8708" width="42" style="86" customWidth="1"/>
    <col min="8709" max="8709" width="10" style="86" customWidth="1"/>
    <col min="8710" max="8710" width="2.42578125" style="86" customWidth="1"/>
    <col min="8711" max="8711" width="8.85546875" style="86" customWidth="1"/>
    <col min="8712" max="8712" width="9.28515625" style="86" customWidth="1"/>
    <col min="8713" max="8713" width="7.140625" style="86" customWidth="1"/>
    <col min="8714" max="8714" width="9.28515625" style="86" customWidth="1"/>
    <col min="8715" max="8716" width="13.42578125" style="86" customWidth="1"/>
    <col min="8717" max="8721" width="0" style="86" hidden="1" customWidth="1"/>
    <col min="8722" max="8960" width="0" style="86" hidden="1"/>
    <col min="8961" max="8961" width="4.28515625" style="86" customWidth="1"/>
    <col min="8962" max="8962" width="3.140625" style="86" customWidth="1"/>
    <col min="8963" max="8963" width="7.5703125" style="86" customWidth="1"/>
    <col min="8964" max="8964" width="42" style="86" customWidth="1"/>
    <col min="8965" max="8965" width="10" style="86" customWidth="1"/>
    <col min="8966" max="8966" width="2.42578125" style="86" customWidth="1"/>
    <col min="8967" max="8967" width="8.85546875" style="86" customWidth="1"/>
    <col min="8968" max="8968" width="9.28515625" style="86" customWidth="1"/>
    <col min="8969" max="8969" width="7.140625" style="86" customWidth="1"/>
    <col min="8970" max="8970" width="9.28515625" style="86" customWidth="1"/>
    <col min="8971" max="8972" width="13.42578125" style="86" customWidth="1"/>
    <col min="8973" max="8977" width="0" style="86" hidden="1" customWidth="1"/>
    <col min="8978" max="9216" width="0" style="86" hidden="1"/>
    <col min="9217" max="9217" width="4.28515625" style="86" customWidth="1"/>
    <col min="9218" max="9218" width="3.140625" style="86" customWidth="1"/>
    <col min="9219" max="9219" width="7.5703125" style="86" customWidth="1"/>
    <col min="9220" max="9220" width="42" style="86" customWidth="1"/>
    <col min="9221" max="9221" width="10" style="86" customWidth="1"/>
    <col min="9222" max="9222" width="2.42578125" style="86" customWidth="1"/>
    <col min="9223" max="9223" width="8.85546875" style="86" customWidth="1"/>
    <col min="9224" max="9224" width="9.28515625" style="86" customWidth="1"/>
    <col min="9225" max="9225" width="7.140625" style="86" customWidth="1"/>
    <col min="9226" max="9226" width="9.28515625" style="86" customWidth="1"/>
    <col min="9227" max="9228" width="13.42578125" style="86" customWidth="1"/>
    <col min="9229" max="9233" width="0" style="86" hidden="1" customWidth="1"/>
    <col min="9234" max="9472" width="0" style="86" hidden="1"/>
    <col min="9473" max="9473" width="4.28515625" style="86" customWidth="1"/>
    <col min="9474" max="9474" width="3.140625" style="86" customWidth="1"/>
    <col min="9475" max="9475" width="7.5703125" style="86" customWidth="1"/>
    <col min="9476" max="9476" width="42" style="86" customWidth="1"/>
    <col min="9477" max="9477" width="10" style="86" customWidth="1"/>
    <col min="9478" max="9478" width="2.42578125" style="86" customWidth="1"/>
    <col min="9479" max="9479" width="8.85546875" style="86" customWidth="1"/>
    <col min="9480" max="9480" width="9.28515625" style="86" customWidth="1"/>
    <col min="9481" max="9481" width="7.140625" style="86" customWidth="1"/>
    <col min="9482" max="9482" width="9.28515625" style="86" customWidth="1"/>
    <col min="9483" max="9484" width="13.42578125" style="86" customWidth="1"/>
    <col min="9485" max="9489" width="0" style="86" hidden="1" customWidth="1"/>
    <col min="9490" max="9728" width="0" style="86" hidden="1"/>
    <col min="9729" max="9729" width="4.28515625" style="86" customWidth="1"/>
    <col min="9730" max="9730" width="3.140625" style="86" customWidth="1"/>
    <col min="9731" max="9731" width="7.5703125" style="86" customWidth="1"/>
    <col min="9732" max="9732" width="42" style="86" customWidth="1"/>
    <col min="9733" max="9733" width="10" style="86" customWidth="1"/>
    <col min="9734" max="9734" width="2.42578125" style="86" customWidth="1"/>
    <col min="9735" max="9735" width="8.85546875" style="86" customWidth="1"/>
    <col min="9736" max="9736" width="9.28515625" style="86" customWidth="1"/>
    <col min="9737" max="9737" width="7.140625" style="86" customWidth="1"/>
    <col min="9738" max="9738" width="9.28515625" style="86" customWidth="1"/>
    <col min="9739" max="9740" width="13.42578125" style="86" customWidth="1"/>
    <col min="9741" max="9745" width="0" style="86" hidden="1" customWidth="1"/>
    <col min="9746" max="9984" width="0" style="86" hidden="1"/>
    <col min="9985" max="9985" width="4.28515625" style="86" customWidth="1"/>
    <col min="9986" max="9986" width="3.140625" style="86" customWidth="1"/>
    <col min="9987" max="9987" width="7.5703125" style="86" customWidth="1"/>
    <col min="9988" max="9988" width="42" style="86" customWidth="1"/>
    <col min="9989" max="9989" width="10" style="86" customWidth="1"/>
    <col min="9990" max="9990" width="2.42578125" style="86" customWidth="1"/>
    <col min="9991" max="9991" width="8.85546875" style="86" customWidth="1"/>
    <col min="9992" max="9992" width="9.28515625" style="86" customWidth="1"/>
    <col min="9993" max="9993" width="7.140625" style="86" customWidth="1"/>
    <col min="9994" max="9994" width="9.28515625" style="86" customWidth="1"/>
    <col min="9995" max="9996" width="13.42578125" style="86" customWidth="1"/>
    <col min="9997" max="10001" width="0" style="86" hidden="1" customWidth="1"/>
    <col min="10002" max="10240" width="0" style="86" hidden="1"/>
    <col min="10241" max="10241" width="4.28515625" style="86" customWidth="1"/>
    <col min="10242" max="10242" width="3.140625" style="86" customWidth="1"/>
    <col min="10243" max="10243" width="7.5703125" style="86" customWidth="1"/>
    <col min="10244" max="10244" width="42" style="86" customWidth="1"/>
    <col min="10245" max="10245" width="10" style="86" customWidth="1"/>
    <col min="10246" max="10246" width="2.42578125" style="86" customWidth="1"/>
    <col min="10247" max="10247" width="8.85546875" style="86" customWidth="1"/>
    <col min="10248" max="10248" width="9.28515625" style="86" customWidth="1"/>
    <col min="10249" max="10249" width="7.140625" style="86" customWidth="1"/>
    <col min="10250" max="10250" width="9.28515625" style="86" customWidth="1"/>
    <col min="10251" max="10252" width="13.42578125" style="86" customWidth="1"/>
    <col min="10253" max="10257" width="0" style="86" hidden="1" customWidth="1"/>
    <col min="10258" max="10496" width="0" style="86" hidden="1"/>
    <col min="10497" max="10497" width="4.28515625" style="86" customWidth="1"/>
    <col min="10498" max="10498" width="3.140625" style="86" customWidth="1"/>
    <col min="10499" max="10499" width="7.5703125" style="86" customWidth="1"/>
    <col min="10500" max="10500" width="42" style="86" customWidth="1"/>
    <col min="10501" max="10501" width="10" style="86" customWidth="1"/>
    <col min="10502" max="10502" width="2.42578125" style="86" customWidth="1"/>
    <col min="10503" max="10503" width="8.85546875" style="86" customWidth="1"/>
    <col min="10504" max="10504" width="9.28515625" style="86" customWidth="1"/>
    <col min="10505" max="10505" width="7.140625" style="86" customWidth="1"/>
    <col min="10506" max="10506" width="9.28515625" style="86" customWidth="1"/>
    <col min="10507" max="10508" width="13.42578125" style="86" customWidth="1"/>
    <col min="10509" max="10513" width="0" style="86" hidden="1" customWidth="1"/>
    <col min="10514" max="10752" width="0" style="86" hidden="1"/>
    <col min="10753" max="10753" width="4.28515625" style="86" customWidth="1"/>
    <col min="10754" max="10754" width="3.140625" style="86" customWidth="1"/>
    <col min="10755" max="10755" width="7.5703125" style="86" customWidth="1"/>
    <col min="10756" max="10756" width="42" style="86" customWidth="1"/>
    <col min="10757" max="10757" width="10" style="86" customWidth="1"/>
    <col min="10758" max="10758" width="2.42578125" style="86" customWidth="1"/>
    <col min="10759" max="10759" width="8.85546875" style="86" customWidth="1"/>
    <col min="10760" max="10760" width="9.28515625" style="86" customWidth="1"/>
    <col min="10761" max="10761" width="7.140625" style="86" customWidth="1"/>
    <col min="10762" max="10762" width="9.28515625" style="86" customWidth="1"/>
    <col min="10763" max="10764" width="13.42578125" style="86" customWidth="1"/>
    <col min="10765" max="10769" width="0" style="86" hidden="1" customWidth="1"/>
    <col min="10770" max="11008" width="0" style="86" hidden="1"/>
    <col min="11009" max="11009" width="4.28515625" style="86" customWidth="1"/>
    <col min="11010" max="11010" width="3.140625" style="86" customWidth="1"/>
    <col min="11011" max="11011" width="7.5703125" style="86" customWidth="1"/>
    <col min="11012" max="11012" width="42" style="86" customWidth="1"/>
    <col min="11013" max="11013" width="10" style="86" customWidth="1"/>
    <col min="11014" max="11014" width="2.42578125" style="86" customWidth="1"/>
    <col min="11015" max="11015" width="8.85546875" style="86" customWidth="1"/>
    <col min="11016" max="11016" width="9.28515625" style="86" customWidth="1"/>
    <col min="11017" max="11017" width="7.140625" style="86" customWidth="1"/>
    <col min="11018" max="11018" width="9.28515625" style="86" customWidth="1"/>
    <col min="11019" max="11020" width="13.42578125" style="86" customWidth="1"/>
    <col min="11021" max="11025" width="0" style="86" hidden="1" customWidth="1"/>
    <col min="11026" max="11264" width="0" style="86" hidden="1"/>
    <col min="11265" max="11265" width="4.28515625" style="86" customWidth="1"/>
    <col min="11266" max="11266" width="3.140625" style="86" customWidth="1"/>
    <col min="11267" max="11267" width="7.5703125" style="86" customWidth="1"/>
    <col min="11268" max="11268" width="42" style="86" customWidth="1"/>
    <col min="11269" max="11269" width="10" style="86" customWidth="1"/>
    <col min="11270" max="11270" width="2.42578125" style="86" customWidth="1"/>
    <col min="11271" max="11271" width="8.85546875" style="86" customWidth="1"/>
    <col min="11272" max="11272" width="9.28515625" style="86" customWidth="1"/>
    <col min="11273" max="11273" width="7.140625" style="86" customWidth="1"/>
    <col min="11274" max="11274" width="9.28515625" style="86" customWidth="1"/>
    <col min="11275" max="11276" width="13.42578125" style="86" customWidth="1"/>
    <col min="11277" max="11281" width="0" style="86" hidden="1" customWidth="1"/>
    <col min="11282" max="11520" width="0" style="86" hidden="1"/>
    <col min="11521" max="11521" width="4.28515625" style="86" customWidth="1"/>
    <col min="11522" max="11522" width="3.140625" style="86" customWidth="1"/>
    <col min="11523" max="11523" width="7.5703125" style="86" customWidth="1"/>
    <col min="11524" max="11524" width="42" style="86" customWidth="1"/>
    <col min="11525" max="11525" width="10" style="86" customWidth="1"/>
    <col min="11526" max="11526" width="2.42578125" style="86" customWidth="1"/>
    <col min="11527" max="11527" width="8.85546875" style="86" customWidth="1"/>
    <col min="11528" max="11528" width="9.28515625" style="86" customWidth="1"/>
    <col min="11529" max="11529" width="7.140625" style="86" customWidth="1"/>
    <col min="11530" max="11530" width="9.28515625" style="86" customWidth="1"/>
    <col min="11531" max="11532" width="13.42578125" style="86" customWidth="1"/>
    <col min="11533" max="11537" width="0" style="86" hidden="1" customWidth="1"/>
    <col min="11538" max="11776" width="0" style="86" hidden="1"/>
    <col min="11777" max="11777" width="4.28515625" style="86" customWidth="1"/>
    <col min="11778" max="11778" width="3.140625" style="86" customWidth="1"/>
    <col min="11779" max="11779" width="7.5703125" style="86" customWidth="1"/>
    <col min="11780" max="11780" width="42" style="86" customWidth="1"/>
    <col min="11781" max="11781" width="10" style="86" customWidth="1"/>
    <col min="11782" max="11782" width="2.42578125" style="86" customWidth="1"/>
    <col min="11783" max="11783" width="8.85546875" style="86" customWidth="1"/>
    <col min="11784" max="11784" width="9.28515625" style="86" customWidth="1"/>
    <col min="11785" max="11785" width="7.140625" style="86" customWidth="1"/>
    <col min="11786" max="11786" width="9.28515625" style="86" customWidth="1"/>
    <col min="11787" max="11788" width="13.42578125" style="86" customWidth="1"/>
    <col min="11789" max="11793" width="0" style="86" hidden="1" customWidth="1"/>
    <col min="11794" max="12032" width="0" style="86" hidden="1"/>
    <col min="12033" max="12033" width="4.28515625" style="86" customWidth="1"/>
    <col min="12034" max="12034" width="3.140625" style="86" customWidth="1"/>
    <col min="12035" max="12035" width="7.5703125" style="86" customWidth="1"/>
    <col min="12036" max="12036" width="42" style="86" customWidth="1"/>
    <col min="12037" max="12037" width="10" style="86" customWidth="1"/>
    <col min="12038" max="12038" width="2.42578125" style="86" customWidth="1"/>
    <col min="12039" max="12039" width="8.85546875" style="86" customWidth="1"/>
    <col min="12040" max="12040" width="9.28515625" style="86" customWidth="1"/>
    <col min="12041" max="12041" width="7.140625" style="86" customWidth="1"/>
    <col min="12042" max="12042" width="9.28515625" style="86" customWidth="1"/>
    <col min="12043" max="12044" width="13.42578125" style="86" customWidth="1"/>
    <col min="12045" max="12049" width="0" style="86" hidden="1" customWidth="1"/>
    <col min="12050" max="12288" width="0" style="86" hidden="1"/>
    <col min="12289" max="12289" width="4.28515625" style="86" customWidth="1"/>
    <col min="12290" max="12290" width="3.140625" style="86" customWidth="1"/>
    <col min="12291" max="12291" width="7.5703125" style="86" customWidth="1"/>
    <col min="12292" max="12292" width="42" style="86" customWidth="1"/>
    <col min="12293" max="12293" width="10" style="86" customWidth="1"/>
    <col min="12294" max="12294" width="2.42578125" style="86" customWidth="1"/>
    <col min="12295" max="12295" width="8.85546875" style="86" customWidth="1"/>
    <col min="12296" max="12296" width="9.28515625" style="86" customWidth="1"/>
    <col min="12297" max="12297" width="7.140625" style="86" customWidth="1"/>
    <col min="12298" max="12298" width="9.28515625" style="86" customWidth="1"/>
    <col min="12299" max="12300" width="13.42578125" style="86" customWidth="1"/>
    <col min="12301" max="12305" width="0" style="86" hidden="1" customWidth="1"/>
    <col min="12306" max="12544" width="0" style="86" hidden="1"/>
    <col min="12545" max="12545" width="4.28515625" style="86" customWidth="1"/>
    <col min="12546" max="12546" width="3.140625" style="86" customWidth="1"/>
    <col min="12547" max="12547" width="7.5703125" style="86" customWidth="1"/>
    <col min="12548" max="12548" width="42" style="86" customWidth="1"/>
    <col min="12549" max="12549" width="10" style="86" customWidth="1"/>
    <col min="12550" max="12550" width="2.42578125" style="86" customWidth="1"/>
    <col min="12551" max="12551" width="8.85546875" style="86" customWidth="1"/>
    <col min="12552" max="12552" width="9.28515625" style="86" customWidth="1"/>
    <col min="12553" max="12553" width="7.140625" style="86" customWidth="1"/>
    <col min="12554" max="12554" width="9.28515625" style="86" customWidth="1"/>
    <col min="12555" max="12556" width="13.42578125" style="86" customWidth="1"/>
    <col min="12557" max="12561" width="0" style="86" hidden="1" customWidth="1"/>
    <col min="12562" max="12800" width="0" style="86" hidden="1"/>
    <col min="12801" max="12801" width="4.28515625" style="86" customWidth="1"/>
    <col min="12802" max="12802" width="3.140625" style="86" customWidth="1"/>
    <col min="12803" max="12803" width="7.5703125" style="86" customWidth="1"/>
    <col min="12804" max="12804" width="42" style="86" customWidth="1"/>
    <col min="12805" max="12805" width="10" style="86" customWidth="1"/>
    <col min="12806" max="12806" width="2.42578125" style="86" customWidth="1"/>
    <col min="12807" max="12807" width="8.85546875" style="86" customWidth="1"/>
    <col min="12808" max="12808" width="9.28515625" style="86" customWidth="1"/>
    <col min="12809" max="12809" width="7.140625" style="86" customWidth="1"/>
    <col min="12810" max="12810" width="9.28515625" style="86" customWidth="1"/>
    <col min="12811" max="12812" width="13.42578125" style="86" customWidth="1"/>
    <col min="12813" max="12817" width="0" style="86" hidden="1" customWidth="1"/>
    <col min="12818" max="13056" width="0" style="86" hidden="1"/>
    <col min="13057" max="13057" width="4.28515625" style="86" customWidth="1"/>
    <col min="13058" max="13058" width="3.140625" style="86" customWidth="1"/>
    <col min="13059" max="13059" width="7.5703125" style="86" customWidth="1"/>
    <col min="13060" max="13060" width="42" style="86" customWidth="1"/>
    <col min="13061" max="13061" width="10" style="86" customWidth="1"/>
    <col min="13062" max="13062" width="2.42578125" style="86" customWidth="1"/>
    <col min="13063" max="13063" width="8.85546875" style="86" customWidth="1"/>
    <col min="13064" max="13064" width="9.28515625" style="86" customWidth="1"/>
    <col min="13065" max="13065" width="7.140625" style="86" customWidth="1"/>
    <col min="13066" max="13066" width="9.28515625" style="86" customWidth="1"/>
    <col min="13067" max="13068" width="13.42578125" style="86" customWidth="1"/>
    <col min="13069" max="13073" width="0" style="86" hidden="1" customWidth="1"/>
    <col min="13074" max="13312" width="0" style="86" hidden="1"/>
    <col min="13313" max="13313" width="4.28515625" style="86" customWidth="1"/>
    <col min="13314" max="13314" width="3.140625" style="86" customWidth="1"/>
    <col min="13315" max="13315" width="7.5703125" style="86" customWidth="1"/>
    <col min="13316" max="13316" width="42" style="86" customWidth="1"/>
    <col min="13317" max="13317" width="10" style="86" customWidth="1"/>
    <col min="13318" max="13318" width="2.42578125" style="86" customWidth="1"/>
    <col min="13319" max="13319" width="8.85546875" style="86" customWidth="1"/>
    <col min="13320" max="13320" width="9.28515625" style="86" customWidth="1"/>
    <col min="13321" max="13321" width="7.140625" style="86" customWidth="1"/>
    <col min="13322" max="13322" width="9.28515625" style="86" customWidth="1"/>
    <col min="13323" max="13324" width="13.42578125" style="86" customWidth="1"/>
    <col min="13325" max="13329" width="0" style="86" hidden="1" customWidth="1"/>
    <col min="13330" max="13568" width="0" style="86" hidden="1"/>
    <col min="13569" max="13569" width="4.28515625" style="86" customWidth="1"/>
    <col min="13570" max="13570" width="3.140625" style="86" customWidth="1"/>
    <col min="13571" max="13571" width="7.5703125" style="86" customWidth="1"/>
    <col min="13572" max="13572" width="42" style="86" customWidth="1"/>
    <col min="13573" max="13573" width="10" style="86" customWidth="1"/>
    <col min="13574" max="13574" width="2.42578125" style="86" customWidth="1"/>
    <col min="13575" max="13575" width="8.85546875" style="86" customWidth="1"/>
    <col min="13576" max="13576" width="9.28515625" style="86" customWidth="1"/>
    <col min="13577" max="13577" width="7.140625" style="86" customWidth="1"/>
    <col min="13578" max="13578" width="9.28515625" style="86" customWidth="1"/>
    <col min="13579" max="13580" width="13.42578125" style="86" customWidth="1"/>
    <col min="13581" max="13585" width="0" style="86" hidden="1" customWidth="1"/>
    <col min="13586" max="13824" width="0" style="86" hidden="1"/>
    <col min="13825" max="13825" width="4.28515625" style="86" customWidth="1"/>
    <col min="13826" max="13826" width="3.140625" style="86" customWidth="1"/>
    <col min="13827" max="13827" width="7.5703125" style="86" customWidth="1"/>
    <col min="13828" max="13828" width="42" style="86" customWidth="1"/>
    <col min="13829" max="13829" width="10" style="86" customWidth="1"/>
    <col min="13830" max="13830" width="2.42578125" style="86" customWidth="1"/>
    <col min="13831" max="13831" width="8.85546875" style="86" customWidth="1"/>
    <col min="13832" max="13832" width="9.28515625" style="86" customWidth="1"/>
    <col min="13833" max="13833" width="7.140625" style="86" customWidth="1"/>
    <col min="13834" max="13834" width="9.28515625" style="86" customWidth="1"/>
    <col min="13835" max="13836" width="13.42578125" style="86" customWidth="1"/>
    <col min="13837" max="13841" width="0" style="86" hidden="1" customWidth="1"/>
    <col min="13842" max="14080" width="0" style="86" hidden="1"/>
    <col min="14081" max="14081" width="4.28515625" style="86" customWidth="1"/>
    <col min="14082" max="14082" width="3.140625" style="86" customWidth="1"/>
    <col min="14083" max="14083" width="7.5703125" style="86" customWidth="1"/>
    <col min="14084" max="14084" width="42" style="86" customWidth="1"/>
    <col min="14085" max="14085" width="10" style="86" customWidth="1"/>
    <col min="14086" max="14086" width="2.42578125" style="86" customWidth="1"/>
    <col min="14087" max="14087" width="8.85546875" style="86" customWidth="1"/>
    <col min="14088" max="14088" width="9.28515625" style="86" customWidth="1"/>
    <col min="14089" max="14089" width="7.140625" style="86" customWidth="1"/>
    <col min="14090" max="14090" width="9.28515625" style="86" customWidth="1"/>
    <col min="14091" max="14092" width="13.42578125" style="86" customWidth="1"/>
    <col min="14093" max="14097" width="0" style="86" hidden="1" customWidth="1"/>
    <col min="14098" max="14336" width="0" style="86" hidden="1"/>
    <col min="14337" max="14337" width="4.28515625" style="86" customWidth="1"/>
    <col min="14338" max="14338" width="3.140625" style="86" customWidth="1"/>
    <col min="14339" max="14339" width="7.5703125" style="86" customWidth="1"/>
    <col min="14340" max="14340" width="42" style="86" customWidth="1"/>
    <col min="14341" max="14341" width="10" style="86" customWidth="1"/>
    <col min="14342" max="14342" width="2.42578125" style="86" customWidth="1"/>
    <col min="14343" max="14343" width="8.85546875" style="86" customWidth="1"/>
    <col min="14344" max="14344" width="9.28515625" style="86" customWidth="1"/>
    <col min="14345" max="14345" width="7.140625" style="86" customWidth="1"/>
    <col min="14346" max="14346" width="9.28515625" style="86" customWidth="1"/>
    <col min="14347" max="14348" width="13.42578125" style="86" customWidth="1"/>
    <col min="14349" max="14353" width="0" style="86" hidden="1" customWidth="1"/>
    <col min="14354" max="14592" width="0" style="86" hidden="1"/>
    <col min="14593" max="14593" width="4.28515625" style="86" customWidth="1"/>
    <col min="14594" max="14594" width="3.140625" style="86" customWidth="1"/>
    <col min="14595" max="14595" width="7.5703125" style="86" customWidth="1"/>
    <col min="14596" max="14596" width="42" style="86" customWidth="1"/>
    <col min="14597" max="14597" width="10" style="86" customWidth="1"/>
    <col min="14598" max="14598" width="2.42578125" style="86" customWidth="1"/>
    <col min="14599" max="14599" width="8.85546875" style="86" customWidth="1"/>
    <col min="14600" max="14600" width="9.28515625" style="86" customWidth="1"/>
    <col min="14601" max="14601" width="7.140625" style="86" customWidth="1"/>
    <col min="14602" max="14602" width="9.28515625" style="86" customWidth="1"/>
    <col min="14603" max="14604" width="13.42578125" style="86" customWidth="1"/>
    <col min="14605" max="14609" width="0" style="86" hidden="1" customWidth="1"/>
    <col min="14610" max="14848" width="0" style="86" hidden="1"/>
    <col min="14849" max="14849" width="4.28515625" style="86" customWidth="1"/>
    <col min="14850" max="14850" width="3.140625" style="86" customWidth="1"/>
    <col min="14851" max="14851" width="7.5703125" style="86" customWidth="1"/>
    <col min="14852" max="14852" width="42" style="86" customWidth="1"/>
    <col min="14853" max="14853" width="10" style="86" customWidth="1"/>
    <col min="14854" max="14854" width="2.42578125" style="86" customWidth="1"/>
    <col min="14855" max="14855" width="8.85546875" style="86" customWidth="1"/>
    <col min="14856" max="14856" width="9.28515625" style="86" customWidth="1"/>
    <col min="14857" max="14857" width="7.140625" style="86" customWidth="1"/>
    <col min="14858" max="14858" width="9.28515625" style="86" customWidth="1"/>
    <col min="14859" max="14860" width="13.42578125" style="86" customWidth="1"/>
    <col min="14861" max="14865" width="0" style="86" hidden="1" customWidth="1"/>
    <col min="14866" max="15104" width="0" style="86" hidden="1"/>
    <col min="15105" max="15105" width="4.28515625" style="86" customWidth="1"/>
    <col min="15106" max="15106" width="3.140625" style="86" customWidth="1"/>
    <col min="15107" max="15107" width="7.5703125" style="86" customWidth="1"/>
    <col min="15108" max="15108" width="42" style="86" customWidth="1"/>
    <col min="15109" max="15109" width="10" style="86" customWidth="1"/>
    <col min="15110" max="15110" width="2.42578125" style="86" customWidth="1"/>
    <col min="15111" max="15111" width="8.85546875" style="86" customWidth="1"/>
    <col min="15112" max="15112" width="9.28515625" style="86" customWidth="1"/>
    <col min="15113" max="15113" width="7.140625" style="86" customWidth="1"/>
    <col min="15114" max="15114" width="9.28515625" style="86" customWidth="1"/>
    <col min="15115" max="15116" width="13.42578125" style="86" customWidth="1"/>
    <col min="15117" max="15121" width="0" style="86" hidden="1" customWidth="1"/>
    <col min="15122" max="15360" width="0" style="86" hidden="1"/>
    <col min="15361" max="15361" width="4.28515625" style="86" customWidth="1"/>
    <col min="15362" max="15362" width="3.140625" style="86" customWidth="1"/>
    <col min="15363" max="15363" width="7.5703125" style="86" customWidth="1"/>
    <col min="15364" max="15364" width="42" style="86" customWidth="1"/>
    <col min="15365" max="15365" width="10" style="86" customWidth="1"/>
    <col min="15366" max="15366" width="2.42578125" style="86" customWidth="1"/>
    <col min="15367" max="15367" width="8.85546875" style="86" customWidth="1"/>
    <col min="15368" max="15368" width="9.28515625" style="86" customWidth="1"/>
    <col min="15369" max="15369" width="7.140625" style="86" customWidth="1"/>
    <col min="15370" max="15370" width="9.28515625" style="86" customWidth="1"/>
    <col min="15371" max="15372" width="13.42578125" style="86" customWidth="1"/>
    <col min="15373" max="15377" width="0" style="86" hidden="1" customWidth="1"/>
    <col min="15378" max="15616" width="0" style="86" hidden="1"/>
    <col min="15617" max="15617" width="4.28515625" style="86" customWidth="1"/>
    <col min="15618" max="15618" width="3.140625" style="86" customWidth="1"/>
    <col min="15619" max="15619" width="7.5703125" style="86" customWidth="1"/>
    <col min="15620" max="15620" width="42" style="86" customWidth="1"/>
    <col min="15621" max="15621" width="10" style="86" customWidth="1"/>
    <col min="15622" max="15622" width="2.42578125" style="86" customWidth="1"/>
    <col min="15623" max="15623" width="8.85546875" style="86" customWidth="1"/>
    <col min="15624" max="15624" width="9.28515625" style="86" customWidth="1"/>
    <col min="15625" max="15625" width="7.140625" style="86" customWidth="1"/>
    <col min="15626" max="15626" width="9.28515625" style="86" customWidth="1"/>
    <col min="15627" max="15628" width="13.42578125" style="86" customWidth="1"/>
    <col min="15629" max="15633" width="0" style="86" hidden="1" customWidth="1"/>
    <col min="15634" max="15872" width="0" style="86" hidden="1"/>
    <col min="15873" max="15873" width="4.28515625" style="86" customWidth="1"/>
    <col min="15874" max="15874" width="3.140625" style="86" customWidth="1"/>
    <col min="15875" max="15875" width="7.5703125" style="86" customWidth="1"/>
    <col min="15876" max="15876" width="42" style="86" customWidth="1"/>
    <col min="15877" max="15877" width="10" style="86" customWidth="1"/>
    <col min="15878" max="15878" width="2.42578125" style="86" customWidth="1"/>
    <col min="15879" max="15879" width="8.85546875" style="86" customWidth="1"/>
    <col min="15880" max="15880" width="9.28515625" style="86" customWidth="1"/>
    <col min="15881" max="15881" width="7.140625" style="86" customWidth="1"/>
    <col min="15882" max="15882" width="9.28515625" style="86" customWidth="1"/>
    <col min="15883" max="15884" width="13.42578125" style="86" customWidth="1"/>
    <col min="15885" max="15889" width="0" style="86" hidden="1" customWidth="1"/>
    <col min="15890" max="16128" width="0" style="86" hidden="1"/>
    <col min="16129" max="16129" width="4.28515625" style="86" customWidth="1"/>
    <col min="16130" max="16130" width="3.140625" style="86" customWidth="1"/>
    <col min="16131" max="16131" width="7.5703125" style="86" customWidth="1"/>
    <col min="16132" max="16132" width="42" style="86" customWidth="1"/>
    <col min="16133" max="16133" width="10" style="86" customWidth="1"/>
    <col min="16134" max="16134" width="2.42578125" style="86" customWidth="1"/>
    <col min="16135" max="16135" width="8.85546875" style="86" customWidth="1"/>
    <col min="16136" max="16136" width="9.28515625" style="86" customWidth="1"/>
    <col min="16137" max="16137" width="7.140625" style="86" customWidth="1"/>
    <col min="16138" max="16138" width="9.28515625" style="86" customWidth="1"/>
    <col min="16139" max="16140" width="13.42578125" style="86" customWidth="1"/>
    <col min="16141" max="16145" width="0" style="86" hidden="1" customWidth="1"/>
    <col min="16146" max="16384" width="0" style="86" hidden="1"/>
  </cols>
  <sheetData>
    <row r="1" spans="1:17" s="2" customFormat="1" hidden="1" x14ac:dyDescent="0.25">
      <c r="A1" s="1"/>
      <c r="B1" s="1"/>
      <c r="F1" s="3"/>
      <c r="G1" s="4"/>
      <c r="H1" s="4"/>
      <c r="I1"/>
      <c r="J1" s="5"/>
      <c r="K1" s="5"/>
      <c r="L1" s="6"/>
      <c r="M1" s="7"/>
      <c r="N1" s="6"/>
      <c r="O1"/>
      <c r="P1"/>
      <c r="Q1"/>
    </row>
    <row r="2" spans="1:17" s="2" customFormat="1" hidden="1" x14ac:dyDescent="0.25">
      <c r="A2" s="1"/>
      <c r="B2" s="8"/>
      <c r="F2" s="3"/>
      <c r="G2" s="4"/>
      <c r="H2" s="4"/>
      <c r="I2"/>
      <c r="J2" s="5"/>
      <c r="K2" s="5"/>
      <c r="L2" s="6"/>
      <c r="M2" s="7"/>
      <c r="N2" s="6"/>
      <c r="O2"/>
      <c r="P2"/>
      <c r="Q2"/>
    </row>
    <row r="3" spans="1:17" s="2" customFormat="1" hidden="1" x14ac:dyDescent="0.25">
      <c r="A3" s="1"/>
      <c r="B3" s="8"/>
      <c r="F3" s="3"/>
      <c r="G3" s="4"/>
      <c r="H3" s="4"/>
      <c r="I3"/>
      <c r="J3" s="5"/>
      <c r="K3" s="5"/>
      <c r="L3" s="6"/>
      <c r="M3" s="7"/>
      <c r="N3" s="6"/>
      <c r="O3"/>
      <c r="P3"/>
      <c r="Q3"/>
    </row>
    <row r="4" spans="1:17" s="2" customFormat="1" hidden="1" x14ac:dyDescent="0.25">
      <c r="A4" s="1"/>
      <c r="B4" s="8"/>
      <c r="F4" s="3"/>
      <c r="G4" s="4"/>
      <c r="H4" s="4"/>
      <c r="I4"/>
      <c r="J4" s="5"/>
      <c r="K4" s="5"/>
      <c r="L4" s="6"/>
      <c r="M4" s="7"/>
      <c r="N4" s="6"/>
      <c r="O4"/>
      <c r="P4"/>
      <c r="Q4"/>
    </row>
    <row r="5" spans="1:17" s="2" customFormat="1" hidden="1" x14ac:dyDescent="0.25">
      <c r="A5" s="1"/>
      <c r="B5" s="1"/>
      <c r="F5" s="3"/>
      <c r="G5" s="4"/>
      <c r="H5" s="4"/>
      <c r="I5"/>
      <c r="J5" s="5"/>
      <c r="K5" s="5"/>
      <c r="L5" s="6"/>
      <c r="M5" s="7"/>
      <c r="N5" s="6"/>
      <c r="O5"/>
      <c r="P5"/>
      <c r="Q5"/>
    </row>
    <row r="6" spans="1:17" s="2" customFormat="1" hidden="1" x14ac:dyDescent="0.25">
      <c r="A6" s="1"/>
      <c r="B6" s="1"/>
      <c r="F6" s="3"/>
      <c r="G6" s="4"/>
      <c r="H6" s="4"/>
      <c r="I6"/>
      <c r="J6" s="5"/>
      <c r="K6" s="5"/>
      <c r="L6" s="6"/>
      <c r="M6" s="7"/>
      <c r="N6" s="6"/>
      <c r="O6"/>
      <c r="P6"/>
      <c r="Q6"/>
    </row>
    <row r="7" spans="1:17" s="2" customFormat="1" hidden="1" x14ac:dyDescent="0.25">
      <c r="A7" s="1"/>
      <c r="B7" s="1"/>
      <c r="F7" s="3"/>
      <c r="G7" s="4"/>
      <c r="H7" s="4"/>
      <c r="I7"/>
      <c r="J7" s="5"/>
      <c r="K7" s="5"/>
      <c r="L7" s="6"/>
      <c r="M7" s="7"/>
      <c r="N7" s="6"/>
      <c r="O7"/>
      <c r="P7"/>
      <c r="Q7"/>
    </row>
    <row r="8" spans="1:17" s="2" customFormat="1" ht="39" customHeight="1" x14ac:dyDescent="0.25">
      <c r="A8" s="9" t="s">
        <v>0</v>
      </c>
      <c r="B8" s="10"/>
      <c r="C8" s="10"/>
      <c r="D8" s="11"/>
      <c r="E8" s="11"/>
      <c r="F8" s="12"/>
      <c r="G8" s="13"/>
      <c r="H8" s="14"/>
      <c r="I8" s="15"/>
      <c r="J8" s="14"/>
      <c r="K8" s="14"/>
      <c r="L8" s="16"/>
      <c r="M8" s="7"/>
      <c r="N8"/>
      <c r="O8"/>
      <c r="P8"/>
      <c r="Q8"/>
    </row>
    <row r="9" spans="1:17" s="2" customFormat="1" ht="26.25" x14ac:dyDescent="0.25">
      <c r="A9" s="17" t="str">
        <f>'[1]Income from LA'!C2</f>
        <v>College Town Infant &amp; Nursery School</v>
      </c>
      <c r="B9" s="18"/>
      <c r="C9" s="18"/>
      <c r="D9" s="18"/>
      <c r="E9" s="19"/>
      <c r="F9" s="3"/>
      <c r="G9" s="20" t="str">
        <f>IF(L9&lt;0,"Contingency balance must be positive","Balance on Contingency")</f>
        <v>Balance on Contingency</v>
      </c>
      <c r="H9" s="21"/>
      <c r="I9" s="22"/>
      <c r="J9" s="23"/>
      <c r="K9" s="21"/>
      <c r="L9" s="24">
        <f>L357</f>
        <v>57550</v>
      </c>
      <c r="M9" s="7"/>
      <c r="N9" s="25"/>
      <c r="O9"/>
      <c r="P9"/>
      <c r="Q9"/>
    </row>
    <row r="10" spans="1:17" s="2" customFormat="1" ht="26.25" x14ac:dyDescent="0.25">
      <c r="A10" s="26"/>
      <c r="B10" s="27"/>
      <c r="C10" s="27"/>
      <c r="D10" s="28"/>
      <c r="E10" s="29" t="s">
        <v>1</v>
      </c>
      <c r="F10" s="3"/>
      <c r="G10" s="19"/>
      <c r="H10" s="30"/>
      <c r="I10" s="31"/>
      <c r="J10" s="30"/>
      <c r="K10" s="32" t="str">
        <f>IF(L10&lt;&gt;0,"Budget Balance - must be zero --&gt;","Budget Balance--&gt;")</f>
        <v>Budget Balance--&gt;</v>
      </c>
      <c r="L10" s="33">
        <f>L427</f>
        <v>0</v>
      </c>
      <c r="M10" s="7"/>
      <c r="N10" s="34"/>
      <c r="O10"/>
      <c r="P10"/>
      <c r="Q10"/>
    </row>
    <row r="11" spans="1:17" s="2" customFormat="1" x14ac:dyDescent="0.25">
      <c r="A11" s="35" t="s">
        <v>2</v>
      </c>
      <c r="B11" s="36"/>
      <c r="C11" s="37"/>
      <c r="D11" s="37"/>
      <c r="E11" s="38"/>
      <c r="F11" s="39"/>
      <c r="G11" s="40" t="s">
        <v>3</v>
      </c>
      <c r="H11" s="40" t="s">
        <v>4</v>
      </c>
      <c r="I11" s="40" t="s">
        <v>5</v>
      </c>
      <c r="J11" s="41" t="s">
        <v>6</v>
      </c>
      <c r="K11" s="41" t="s">
        <v>6</v>
      </c>
      <c r="L11" s="42" t="s">
        <v>7</v>
      </c>
      <c r="M11" s="7"/>
      <c r="N11" s="8"/>
      <c r="O11"/>
      <c r="P11"/>
      <c r="Q11"/>
    </row>
    <row r="12" spans="1:17" s="2" customFormat="1" ht="20.25" x14ac:dyDescent="0.25">
      <c r="A12" s="43"/>
      <c r="B12" s="36"/>
      <c r="C12" s="44" t="str">
        <f>VLOOKUP(A9,[1]References!$J$4:$L$12,3,FALSE)</f>
        <v>E107C</v>
      </c>
      <c r="D12" s="36"/>
      <c r="E12" s="38"/>
      <c r="F12" s="39"/>
      <c r="G12" s="45" t="s">
        <v>8</v>
      </c>
      <c r="H12" s="45" t="s">
        <v>9</v>
      </c>
      <c r="I12" s="45"/>
      <c r="J12" s="46" t="s">
        <v>9</v>
      </c>
      <c r="K12" s="46" t="s">
        <v>9</v>
      </c>
      <c r="L12" s="47" t="s">
        <v>10</v>
      </c>
      <c r="M12" s="7"/>
      <c r="N12" s="8"/>
      <c r="O12"/>
      <c r="P12"/>
      <c r="Q12"/>
    </row>
    <row r="13" spans="1:17" s="2" customFormat="1" x14ac:dyDescent="0.25">
      <c r="A13" s="48"/>
      <c r="B13" s="36"/>
      <c r="C13" s="49"/>
      <c r="D13" s="37"/>
      <c r="E13" s="38"/>
      <c r="F13" s="39"/>
      <c r="G13" s="45" t="s">
        <v>9</v>
      </c>
      <c r="H13" s="45" t="s">
        <v>11</v>
      </c>
      <c r="I13" s="45"/>
      <c r="J13" s="46"/>
      <c r="K13" s="46" t="s">
        <v>12</v>
      </c>
      <c r="L13" s="47" t="s">
        <v>13</v>
      </c>
      <c r="M13" s="7"/>
      <c r="N13" s="8"/>
      <c r="O13"/>
      <c r="P13"/>
      <c r="Q13"/>
    </row>
    <row r="14" spans="1:17" s="2" customFormat="1" x14ac:dyDescent="0.25">
      <c r="A14" s="1"/>
      <c r="B14" s="1"/>
      <c r="C14" s="49"/>
      <c r="D14" s="37"/>
      <c r="E14" s="38"/>
      <c r="F14" s="39"/>
      <c r="G14" s="45"/>
      <c r="H14" s="45" t="s">
        <v>14</v>
      </c>
      <c r="I14" s="45"/>
      <c r="J14" s="46"/>
      <c r="K14" s="46"/>
      <c r="L14" s="47"/>
      <c r="M14" s="7"/>
      <c r="N14" s="8"/>
      <c r="O14"/>
      <c r="P14"/>
      <c r="Q14"/>
    </row>
    <row r="15" spans="1:17" s="2" customFormat="1" x14ac:dyDescent="0.25">
      <c r="A15" s="50"/>
      <c r="B15" s="51"/>
      <c r="C15" s="52"/>
      <c r="D15" s="52"/>
      <c r="E15" s="53"/>
      <c r="F15" s="3"/>
      <c r="G15" s="54"/>
      <c r="H15" s="54" t="s">
        <v>15</v>
      </c>
      <c r="I15" s="54"/>
      <c r="J15" s="55"/>
      <c r="K15" s="55"/>
      <c r="L15" s="56" t="s">
        <v>16</v>
      </c>
      <c r="M15" s="7"/>
      <c r="N15" s="8"/>
      <c r="O15"/>
      <c r="P15"/>
      <c r="Q15"/>
    </row>
    <row r="16" spans="1:17" s="2" customFormat="1" ht="7.5" customHeight="1" x14ac:dyDescent="0.25">
      <c r="A16" s="36"/>
      <c r="B16" s="36"/>
      <c r="C16" s="37"/>
      <c r="D16" s="37"/>
      <c r="E16" s="37"/>
      <c r="F16" s="3"/>
      <c r="G16" s="57"/>
      <c r="H16" s="57"/>
      <c r="I16"/>
      <c r="J16" s="58"/>
      <c r="K16" s="58"/>
      <c r="L16" s="59"/>
      <c r="M16" s="7"/>
      <c r="N16" s="8"/>
      <c r="O16"/>
      <c r="P16"/>
      <c r="Q16"/>
    </row>
    <row r="17" spans="1:32" s="2" customFormat="1" ht="15.75" customHeight="1" x14ac:dyDescent="0.25">
      <c r="A17" s="36"/>
      <c r="B17" s="36"/>
      <c r="C17" s="37" t="s">
        <v>17</v>
      </c>
      <c r="D17" s="37"/>
      <c r="E17" s="37"/>
      <c r="F17" s="3"/>
      <c r="G17" s="57"/>
      <c r="H17" s="57"/>
      <c r="I17"/>
      <c r="J17" s="58"/>
      <c r="K17" s="58"/>
      <c r="L17" s="60">
        <f>L357</f>
        <v>57550</v>
      </c>
      <c r="M17" s="7"/>
      <c r="N17" s="8"/>
      <c r="O17"/>
      <c r="P17"/>
      <c r="Q17"/>
    </row>
    <row r="18" spans="1:32" s="2" customFormat="1" ht="6.75" customHeight="1" x14ac:dyDescent="0.25">
      <c r="A18" s="61"/>
      <c r="B18" s="61"/>
      <c r="C18" s="61"/>
      <c r="D18" s="61"/>
      <c r="E18" s="61"/>
      <c r="F18" s="62"/>
      <c r="G18" s="61"/>
      <c r="H18" s="61"/>
      <c r="I18"/>
      <c r="J18" s="58"/>
      <c r="K18" s="58"/>
      <c r="L18" s="63"/>
      <c r="M18" s="7"/>
      <c r="N18" s="8"/>
      <c r="O18"/>
      <c r="P18"/>
      <c r="Q18"/>
    </row>
    <row r="19" spans="1:32" s="2" customFormat="1" x14ac:dyDescent="0.25">
      <c r="A19" s="36" t="s">
        <v>18</v>
      </c>
      <c r="B19" s="39"/>
      <c r="C19" s="37"/>
      <c r="D19" s="37"/>
      <c r="E19" s="37"/>
      <c r="F19" s="3"/>
      <c r="G19" s="64"/>
      <c r="H19" s="64"/>
      <c r="I19" s="64"/>
      <c r="J19" s="65"/>
      <c r="K19" s="65"/>
      <c r="L19" s="63"/>
      <c r="M19" s="7"/>
      <c r="N19" s="8"/>
      <c r="O19"/>
      <c r="P19"/>
      <c r="Q19"/>
    </row>
    <row r="20" spans="1:32" s="2" customFormat="1" x14ac:dyDescent="0.25">
      <c r="A20" s="36"/>
      <c r="B20" s="36" t="s">
        <v>19</v>
      </c>
      <c r="C20" s="37"/>
      <c r="D20" s="36"/>
      <c r="E20" s="37"/>
      <c r="F20" s="39"/>
      <c r="G20" s="57"/>
      <c r="H20" s="57"/>
      <c r="I20" s="57"/>
      <c r="J20" s="58"/>
      <c r="K20" s="58"/>
      <c r="L20" s="63"/>
      <c r="M20" s="7"/>
      <c r="N20" s="8"/>
      <c r="O20"/>
      <c r="P20"/>
      <c r="Q20"/>
    </row>
    <row r="21" spans="1:32" s="2" customFormat="1" x14ac:dyDescent="0.25">
      <c r="A21" s="1"/>
      <c r="B21" s="1"/>
      <c r="C21" s="66" t="s">
        <v>20</v>
      </c>
      <c r="D21" s="67"/>
      <c r="E21" s="68"/>
      <c r="F21" s="69"/>
      <c r="G21" s="70">
        <v>100</v>
      </c>
      <c r="H21" s="70" t="s">
        <v>21</v>
      </c>
      <c r="I21" s="70"/>
      <c r="J21" s="71" t="s">
        <v>22</v>
      </c>
      <c r="K21" s="71" t="s">
        <v>22</v>
      </c>
      <c r="L21" s="72">
        <f t="array" ref="L21">INT(SUM(IF(('[1]Staff Data'!$T3:$T990="0100")*('[1]Staff Data'!$W3:$W990="A0400"),'[1]Staff Data'!$AA3:$AA990,0)))+'[1]Other costs and income'!J10</f>
        <v>677640</v>
      </c>
      <c r="M21" s="7"/>
      <c r="N21" s="8"/>
      <c r="O21"/>
      <c r="P21"/>
      <c r="Q21"/>
      <c r="R21" t="s">
        <v>23</v>
      </c>
      <c r="S21" t="s">
        <v>24</v>
      </c>
      <c r="T21" t="s">
        <v>25</v>
      </c>
      <c r="U21" t="s">
        <v>24</v>
      </c>
      <c r="V21" s="2" t="str">
        <f t="shared" ref="V21:V62" si="0">R21</f>
        <v>E139C</v>
      </c>
      <c r="W21" s="2" t="s">
        <v>26</v>
      </c>
      <c r="X21" s="2" t="s">
        <v>26</v>
      </c>
      <c r="AE21" s="73" t="str">
        <f>TEXT(G21,"0000")&amp;""&amp;$C$12&amp;""&amp;H21</f>
        <v>0100E107CA0400</v>
      </c>
      <c r="AF21" s="73" t="str">
        <f>TEXT(G21,"0000")&amp;""&amp;$L$14&amp;""&amp;H21</f>
        <v>0100A0400</v>
      </c>
    </row>
    <row r="22" spans="1:32" s="2" customFormat="1" x14ac:dyDescent="0.25">
      <c r="A22" s="74"/>
      <c r="B22" s="74"/>
      <c r="C22" s="66" t="s">
        <v>27</v>
      </c>
      <c r="D22" s="67"/>
      <c r="E22" s="75"/>
      <c r="F22" s="69"/>
      <c r="G22" s="70">
        <v>100</v>
      </c>
      <c r="H22" s="70" t="s">
        <v>28</v>
      </c>
      <c r="I22" s="70"/>
      <c r="J22" s="71" t="s">
        <v>29</v>
      </c>
      <c r="K22" s="71" t="s">
        <v>29</v>
      </c>
      <c r="L22" s="72">
        <f t="array" ref="L22">INT(SUM(IF(('[1]Staff Data'!$T3:$T990="0100")*('[1]Staff Data'!$W3:$W990="A0401"),'[1]Staff Data'!$AA3:$AA990,0))+'[1]Other costs and income'!J11-M22)</f>
        <v>17000</v>
      </c>
      <c r="M22" s="7"/>
      <c r="N22" s="8"/>
      <c r="O22"/>
      <c r="P22"/>
      <c r="Q22"/>
      <c r="R22" t="s">
        <v>30</v>
      </c>
      <c r="S22" t="s">
        <v>24</v>
      </c>
      <c r="T22" t="s">
        <v>31</v>
      </c>
      <c r="U22" t="s">
        <v>24</v>
      </c>
      <c r="V22" s="2" t="str">
        <f t="shared" si="0"/>
        <v>E102C</v>
      </c>
      <c r="W22" s="2" t="s">
        <v>26</v>
      </c>
      <c r="X22" s="2" t="s">
        <v>26</v>
      </c>
      <c r="AE22" s="73" t="str">
        <f t="shared" ref="AE22:AE85" si="1">TEXT(G22,"0000")&amp;""&amp;$C$12&amp;""&amp;H22</f>
        <v>0100E107CA0401</v>
      </c>
      <c r="AF22" s="73" t="str">
        <f t="shared" ref="AF22:AF85" si="2">TEXT(G22,"0000")&amp;""&amp;$L$14&amp;""&amp;H22</f>
        <v>0100A0401</v>
      </c>
    </row>
    <row r="23" spans="1:32" s="2" customFormat="1" x14ac:dyDescent="0.25">
      <c r="A23" s="1"/>
      <c r="B23" s="1"/>
      <c r="C23" s="66" t="s">
        <v>32</v>
      </c>
      <c r="D23" s="67"/>
      <c r="E23" s="75"/>
      <c r="F23" s="69"/>
      <c r="G23" s="70">
        <v>100</v>
      </c>
      <c r="H23" s="70" t="s">
        <v>33</v>
      </c>
      <c r="I23" s="70"/>
      <c r="J23" s="71" t="s">
        <v>22</v>
      </c>
      <c r="K23" s="71" t="s">
        <v>22</v>
      </c>
      <c r="L23" s="72">
        <f t="array" ref="L23">INT(SUM(IF(('[1]Staff Data'!$T3:$T990="0100")*('[1]Staff Data'!$W3:$W990="A0402"),'[1]Staff Data'!$AA3:$AA990,0)))+'[1]Other costs and income'!J12</f>
        <v>0</v>
      </c>
      <c r="M23" s="7"/>
      <c r="N23" s="8"/>
      <c r="O23"/>
      <c r="P23"/>
      <c r="Q23"/>
      <c r="R23" t="s">
        <v>34</v>
      </c>
      <c r="S23" t="s">
        <v>24</v>
      </c>
      <c r="T23" t="s">
        <v>35</v>
      </c>
      <c r="U23" t="s">
        <v>24</v>
      </c>
      <c r="V23" s="2" t="str">
        <f t="shared" si="0"/>
        <v>E101C</v>
      </c>
      <c r="W23" s="2" t="s">
        <v>26</v>
      </c>
      <c r="X23" s="2" t="s">
        <v>26</v>
      </c>
      <c r="AE23" s="73" t="str">
        <f t="shared" si="1"/>
        <v>0100E107CA0402</v>
      </c>
      <c r="AF23" s="73" t="str">
        <f t="shared" si="2"/>
        <v>0100A0402</v>
      </c>
    </row>
    <row r="24" spans="1:32" s="2" customFormat="1" x14ac:dyDescent="0.25">
      <c r="A24" s="1"/>
      <c r="B24" s="1"/>
      <c r="C24" s="66" t="s">
        <v>36</v>
      </c>
      <c r="D24" s="67"/>
      <c r="E24" s="75"/>
      <c r="F24" s="69"/>
      <c r="G24" s="70">
        <v>100</v>
      </c>
      <c r="H24" s="70" t="s">
        <v>37</v>
      </c>
      <c r="I24" s="70"/>
      <c r="J24" s="71" t="s">
        <v>22</v>
      </c>
      <c r="K24" s="71" t="s">
        <v>22</v>
      </c>
      <c r="L24" s="72">
        <f t="array" ref="L24">INT(SUM(IF(('[1]Staff Data'!$T3:$T990="0100")*('[1]Staff Data'!$W3:$W990="A0403"),'[1]Staff Data'!$AA3:$AA990,0)))+'[1]Other costs and income'!J13</f>
        <v>0</v>
      </c>
      <c r="M24" s="7"/>
      <c r="N24" s="8"/>
      <c r="O24"/>
      <c r="P24"/>
      <c r="Q24"/>
      <c r="R24" t="s">
        <v>38</v>
      </c>
      <c r="S24" t="s">
        <v>24</v>
      </c>
      <c r="T24" t="s">
        <v>39</v>
      </c>
      <c r="U24" t="s">
        <v>24</v>
      </c>
      <c r="V24" s="2" t="str">
        <f t="shared" si="0"/>
        <v>E104C</v>
      </c>
      <c r="W24" s="2" t="s">
        <v>26</v>
      </c>
      <c r="X24" s="2" t="s">
        <v>26</v>
      </c>
      <c r="AE24" s="73" t="str">
        <f t="shared" si="1"/>
        <v>0100E107CA0403</v>
      </c>
      <c r="AF24" s="73" t="str">
        <f t="shared" si="2"/>
        <v>0100A0403</v>
      </c>
    </row>
    <row r="25" spans="1:32" s="2" customFormat="1" x14ac:dyDescent="0.25">
      <c r="A25" s="1"/>
      <c r="B25" s="1"/>
      <c r="C25" s="66" t="s">
        <v>40</v>
      </c>
      <c r="D25" s="67"/>
      <c r="E25" s="75"/>
      <c r="F25" s="69"/>
      <c r="G25" s="70">
        <v>100</v>
      </c>
      <c r="H25" s="70" t="s">
        <v>41</v>
      </c>
      <c r="I25" s="70"/>
      <c r="J25" s="71" t="s">
        <v>42</v>
      </c>
      <c r="K25" s="71" t="s">
        <v>42</v>
      </c>
      <c r="L25" s="72">
        <f t="array" ref="L25">INT(SUM(IF(('[1]Staff Data'!$T3:$T990="0100")*('[1]Staff Data'!$W3:$W990="A0404"),'[1]Staff Data'!$AA3:$AA990,0)))+'[1]Other costs and income'!J14</f>
        <v>0</v>
      </c>
      <c r="M25" s="7"/>
      <c r="N25" s="8"/>
      <c r="O25"/>
      <c r="P25"/>
      <c r="Q25"/>
      <c r="R25" t="s">
        <v>43</v>
      </c>
      <c r="S25" t="s">
        <v>24</v>
      </c>
      <c r="T25" t="s">
        <v>44</v>
      </c>
      <c r="U25" t="s">
        <v>24</v>
      </c>
      <c r="V25" s="2" t="str">
        <f t="shared" si="0"/>
        <v>E105C</v>
      </c>
      <c r="W25" s="2" t="s">
        <v>26</v>
      </c>
      <c r="X25" s="2" t="s">
        <v>26</v>
      </c>
      <c r="AE25" s="73" t="str">
        <f t="shared" si="1"/>
        <v>0100E107CA0404</v>
      </c>
      <c r="AF25" s="73" t="str">
        <f t="shared" si="2"/>
        <v>0100A0404</v>
      </c>
    </row>
    <row r="26" spans="1:32" s="2" customFormat="1" x14ac:dyDescent="0.25">
      <c r="A26" s="1"/>
      <c r="B26" s="1"/>
      <c r="C26" s="66" t="s">
        <v>45</v>
      </c>
      <c r="D26" s="67"/>
      <c r="E26" s="75"/>
      <c r="F26" s="69"/>
      <c r="G26" s="70">
        <v>100</v>
      </c>
      <c r="H26" s="70" t="s">
        <v>46</v>
      </c>
      <c r="I26" s="70"/>
      <c r="J26" s="71" t="s">
        <v>47</v>
      </c>
      <c r="K26" s="71" t="s">
        <v>47</v>
      </c>
      <c r="L26" s="72">
        <f t="array" ref="L26">INT(SUM(IF(('[1]Staff Data'!$T3:$T990="0100")*('[1]Staff Data'!$W3:$W990="A0405"),'[1]Staff Data'!$AA3:$AA990,0)))+'[1]Other costs and income'!J15</f>
        <v>0</v>
      </c>
      <c r="M26" s="7"/>
      <c r="N26" s="8"/>
      <c r="O26"/>
      <c r="P26"/>
      <c r="Q26"/>
      <c r="R26" t="s">
        <v>48</v>
      </c>
      <c r="S26" t="s">
        <v>24</v>
      </c>
      <c r="T26" t="s">
        <v>49</v>
      </c>
      <c r="U26" t="s">
        <v>24</v>
      </c>
      <c r="V26" s="2" t="str">
        <f t="shared" si="0"/>
        <v>E106C</v>
      </c>
      <c r="W26" s="2" t="s">
        <v>26</v>
      </c>
      <c r="X26" s="2" t="s">
        <v>26</v>
      </c>
      <c r="AE26" s="73" t="str">
        <f t="shared" si="1"/>
        <v>0100E107CA0405</v>
      </c>
      <c r="AF26" s="73" t="str">
        <f t="shared" si="2"/>
        <v>0100A0405</v>
      </c>
    </row>
    <row r="27" spans="1:32" s="2" customFormat="1" x14ac:dyDescent="0.25">
      <c r="A27" s="1"/>
      <c r="B27" s="1"/>
      <c r="C27" s="66" t="s">
        <v>50</v>
      </c>
      <c r="D27" s="67"/>
      <c r="E27" s="75"/>
      <c r="F27" s="69"/>
      <c r="G27" s="70">
        <v>406</v>
      </c>
      <c r="H27" s="70"/>
      <c r="I27" s="70"/>
      <c r="J27" s="71" t="s">
        <v>51</v>
      </c>
      <c r="K27" s="71" t="s">
        <v>51</v>
      </c>
      <c r="L27" s="72">
        <f t="array" ref="L27">INT(SUM(IF(('[1]Staff Data'!$T4:$T991="0406")*('[1]Staff Data'!$W4:$W991="A0406"),'[1]Staff Data'!$AA4:$AA991,0)))+'[1]Other costs and income'!J16-M27</f>
        <v>7087</v>
      </c>
      <c r="M27" s="7"/>
      <c r="N27" s="8"/>
      <c r="O27"/>
      <c r="P27"/>
      <c r="Q27"/>
      <c r="R27" t="s">
        <v>52</v>
      </c>
      <c r="S27" t="s">
        <v>24</v>
      </c>
      <c r="T27" t="s">
        <v>53</v>
      </c>
      <c r="U27" t="s">
        <v>24</v>
      </c>
      <c r="V27" s="2" t="str">
        <f t="shared" si="0"/>
        <v>E132C</v>
      </c>
      <c r="W27" s="2" t="s">
        <v>26</v>
      </c>
      <c r="X27" s="2" t="s">
        <v>26</v>
      </c>
      <c r="AE27" s="73" t="str">
        <f t="shared" si="1"/>
        <v>0406E107C</v>
      </c>
      <c r="AF27" s="73" t="str">
        <f t="shared" si="2"/>
        <v>0406</v>
      </c>
    </row>
    <row r="28" spans="1:32" s="2" customFormat="1" x14ac:dyDescent="0.25">
      <c r="A28" s="1"/>
      <c r="B28" s="1"/>
      <c r="C28" s="66" t="s">
        <v>54</v>
      </c>
      <c r="D28" s="67"/>
      <c r="E28" s="75"/>
      <c r="F28" s="69"/>
      <c r="G28" s="70">
        <v>100</v>
      </c>
      <c r="H28" s="70" t="s">
        <v>55</v>
      </c>
      <c r="I28" s="70"/>
      <c r="J28" s="71" t="s">
        <v>22</v>
      </c>
      <c r="K28" s="71" t="s">
        <v>22</v>
      </c>
      <c r="L28" s="72">
        <f t="array" ref="L28">INT(SUM(IF(('[1]Staff Data'!$T3:$T990="0100")*('[1]Staff Data'!$W3:$W990="A0408"),'[1]Staff Data'!$AA3:$AA990,0)))+'[1]Other costs and income'!J17</f>
        <v>0</v>
      </c>
      <c r="M28" s="7"/>
      <c r="N28" s="8"/>
      <c r="O28"/>
      <c r="P28"/>
      <c r="Q28"/>
      <c r="R28" t="s">
        <v>56</v>
      </c>
      <c r="S28" t="s">
        <v>24</v>
      </c>
      <c r="T28" t="s">
        <v>57</v>
      </c>
      <c r="U28" t="s">
        <v>24</v>
      </c>
      <c r="V28" s="2" t="str">
        <f t="shared" si="0"/>
        <v>E107C</v>
      </c>
      <c r="W28" s="2" t="s">
        <v>26</v>
      </c>
      <c r="X28" s="2" t="s">
        <v>26</v>
      </c>
      <c r="AE28" s="73" t="str">
        <f t="shared" si="1"/>
        <v>0100E107CA0408</v>
      </c>
      <c r="AF28" s="73" t="str">
        <f t="shared" si="2"/>
        <v>0100A0408</v>
      </c>
    </row>
    <row r="29" spans="1:32" s="2" customFormat="1" x14ac:dyDescent="0.25">
      <c r="A29" s="1"/>
      <c r="B29" s="1"/>
      <c r="C29" s="66" t="s">
        <v>58</v>
      </c>
      <c r="D29" s="67"/>
      <c r="E29" s="75"/>
      <c r="F29" s="69"/>
      <c r="G29" s="70">
        <v>120</v>
      </c>
      <c r="H29" s="70" t="s">
        <v>59</v>
      </c>
      <c r="I29" s="70"/>
      <c r="J29" s="71" t="s">
        <v>60</v>
      </c>
      <c r="K29" s="71" t="s">
        <v>60</v>
      </c>
      <c r="L29" s="72">
        <f t="array" ref="L29">INT(SUM(IF(('[1]Staff Data'!$T2:$T989="0120")*('[1]Staff Data'!$W2:$W989="A0443"),'[1]Staff Data'!$AA2:$AA989,0))+'[1]Other costs and income'!J18-M29)</f>
        <v>49000</v>
      </c>
      <c r="M29" s="7"/>
      <c r="N29" s="8"/>
      <c r="O29"/>
      <c r="P29"/>
      <c r="Q29"/>
      <c r="R29" t="s">
        <v>61</v>
      </c>
      <c r="S29" t="s">
        <v>24</v>
      </c>
      <c r="T29" t="s">
        <v>62</v>
      </c>
      <c r="U29" t="s">
        <v>24</v>
      </c>
      <c r="V29" s="2" t="str">
        <f t="shared" si="0"/>
        <v>E108C</v>
      </c>
      <c r="W29" s="2" t="s">
        <v>26</v>
      </c>
      <c r="X29" s="2" t="s">
        <v>26</v>
      </c>
      <c r="AE29" s="73" t="str">
        <f t="shared" si="1"/>
        <v>0120E107CA0443</v>
      </c>
      <c r="AF29" s="73" t="str">
        <f t="shared" si="2"/>
        <v>0120A0443</v>
      </c>
    </row>
    <row r="30" spans="1:32" s="2" customFormat="1" x14ac:dyDescent="0.25">
      <c r="A30" s="1"/>
      <c r="B30" s="1"/>
      <c r="C30" s="76"/>
      <c r="D30" s="37"/>
      <c r="E30" s="37"/>
      <c r="F30" s="3"/>
      <c r="G30" s="57"/>
      <c r="H30" s="57"/>
      <c r="I30" s="57"/>
      <c r="J30" s="58"/>
      <c r="K30" s="58"/>
      <c r="L30" s="77"/>
      <c r="M30" s="7"/>
      <c r="N30" s="8"/>
      <c r="O30"/>
      <c r="P30"/>
      <c r="Q30"/>
      <c r="R30" t="s">
        <v>63</v>
      </c>
      <c r="S30" t="s">
        <v>24</v>
      </c>
      <c r="T30" t="s">
        <v>64</v>
      </c>
      <c r="U30" t="s">
        <v>24</v>
      </c>
      <c r="V30" s="2" t="str">
        <f t="shared" si="0"/>
        <v>E110C</v>
      </c>
      <c r="W30" s="2" t="s">
        <v>26</v>
      </c>
      <c r="X30" s="2" t="s">
        <v>26</v>
      </c>
      <c r="AE30" s="73" t="str">
        <f t="shared" si="1"/>
        <v>0000E107C</v>
      </c>
      <c r="AF30" s="73" t="str">
        <f t="shared" si="2"/>
        <v>0000</v>
      </c>
    </row>
    <row r="31" spans="1:32" s="2" customFormat="1" x14ac:dyDescent="0.25">
      <c r="A31" s="1"/>
      <c r="B31" s="1"/>
      <c r="C31" s="76"/>
      <c r="D31" s="37"/>
      <c r="E31" s="37"/>
      <c r="F31" s="3"/>
      <c r="G31" s="57"/>
      <c r="H31" s="57"/>
      <c r="I31" s="57"/>
      <c r="J31" s="58"/>
      <c r="K31" s="58"/>
      <c r="L31" s="77"/>
      <c r="M31" s="7"/>
      <c r="N31" s="8"/>
      <c r="O31"/>
      <c r="P31"/>
      <c r="Q31"/>
      <c r="R31" t="s">
        <v>65</v>
      </c>
      <c r="S31" t="s">
        <v>24</v>
      </c>
      <c r="T31" t="s">
        <v>66</v>
      </c>
      <c r="U31" t="s">
        <v>24</v>
      </c>
      <c r="V31" s="2" t="str">
        <f t="shared" si="0"/>
        <v>E316E</v>
      </c>
      <c r="W31" s="2" t="s">
        <v>26</v>
      </c>
      <c r="X31" s="2" t="s">
        <v>26</v>
      </c>
      <c r="AE31" s="73" t="str">
        <f t="shared" si="1"/>
        <v>0000E107C</v>
      </c>
      <c r="AF31" s="73" t="str">
        <f t="shared" si="2"/>
        <v>0000</v>
      </c>
    </row>
    <row r="32" spans="1:32" s="2" customFormat="1" x14ac:dyDescent="0.25">
      <c r="A32" s="1"/>
      <c r="B32" s="1" t="s">
        <v>67</v>
      </c>
      <c r="C32" s="76"/>
      <c r="E32" s="37"/>
      <c r="F32" s="3"/>
      <c r="G32" s="78"/>
      <c r="H32" s="78"/>
      <c r="I32" s="78"/>
      <c r="J32" s="79"/>
      <c r="K32" s="79"/>
      <c r="L32" s="80"/>
      <c r="M32" s="7"/>
      <c r="N32" s="8"/>
      <c r="O32"/>
      <c r="P32"/>
      <c r="Q32"/>
      <c r="R32" t="s">
        <v>68</v>
      </c>
      <c r="S32" t="s">
        <v>24</v>
      </c>
      <c r="T32" t="s">
        <v>69</v>
      </c>
      <c r="U32" t="s">
        <v>24</v>
      </c>
      <c r="V32" s="2" t="str">
        <f t="shared" si="0"/>
        <v>E111C</v>
      </c>
      <c r="W32" s="2" t="s">
        <v>26</v>
      </c>
      <c r="X32" s="2" t="s">
        <v>26</v>
      </c>
      <c r="AE32" s="73" t="str">
        <f t="shared" si="1"/>
        <v>0000E107C</v>
      </c>
      <c r="AF32" s="73" t="str">
        <f t="shared" si="2"/>
        <v>0000</v>
      </c>
    </row>
    <row r="33" spans="1:32" s="2" customFormat="1" x14ac:dyDescent="0.25">
      <c r="A33" s="1"/>
      <c r="B33" s="1"/>
      <c r="C33" s="66" t="s">
        <v>70</v>
      </c>
      <c r="D33" s="67"/>
      <c r="E33" s="75"/>
      <c r="F33" s="69"/>
      <c r="G33" s="81">
        <v>600</v>
      </c>
      <c r="H33" s="81"/>
      <c r="I33" s="81"/>
      <c r="J33" s="71" t="s">
        <v>71</v>
      </c>
      <c r="K33" s="71" t="s">
        <v>71</v>
      </c>
      <c r="L33" s="72">
        <f>'[1]Other costs and income'!J20-M33</f>
        <v>1210</v>
      </c>
      <c r="M33" s="7"/>
      <c r="N33" s="8"/>
      <c r="O33"/>
      <c r="P33"/>
      <c r="Q33"/>
      <c r="R33" t="s">
        <v>72</v>
      </c>
      <c r="S33" t="s">
        <v>24</v>
      </c>
      <c r="T33" t="s">
        <v>73</v>
      </c>
      <c r="U33" t="s">
        <v>24</v>
      </c>
      <c r="V33" s="2" t="str">
        <f t="shared" si="0"/>
        <v>E112C</v>
      </c>
      <c r="W33" s="2" t="s">
        <v>26</v>
      </c>
      <c r="X33" s="2" t="s">
        <v>26</v>
      </c>
      <c r="AE33" s="73" t="str">
        <f t="shared" si="1"/>
        <v>0600E107C</v>
      </c>
      <c r="AF33" s="73" t="str">
        <f t="shared" si="2"/>
        <v>0600</v>
      </c>
    </row>
    <row r="34" spans="1:32" s="2" customFormat="1" x14ac:dyDescent="0.25">
      <c r="A34" s="1"/>
      <c r="B34" s="1"/>
      <c r="C34" s="66" t="s">
        <v>74</v>
      </c>
      <c r="D34" s="67"/>
      <c r="E34" s="75"/>
      <c r="F34" s="69"/>
      <c r="G34" s="70">
        <v>100</v>
      </c>
      <c r="H34" s="70" t="s">
        <v>75</v>
      </c>
      <c r="I34" s="70"/>
      <c r="J34" s="71" t="s">
        <v>42</v>
      </c>
      <c r="K34" s="71" t="s">
        <v>42</v>
      </c>
      <c r="L34" s="72">
        <f t="array" ref="L34">INT(SUM(IF(('[1]Staff Data'!$T3:$T990="0100")*('[1]Staff Data'!$W3:$W990="A0610"),'[1]Staff Data'!$AA3:$AA990,0)))+'[1]Other costs and income'!J21-M34</f>
        <v>0</v>
      </c>
      <c r="M34" s="7"/>
      <c r="N34" s="8"/>
      <c r="O34"/>
      <c r="P34"/>
      <c r="Q34"/>
      <c r="R34" t="s">
        <v>76</v>
      </c>
      <c r="S34" t="s">
        <v>24</v>
      </c>
      <c r="T34" t="s">
        <v>77</v>
      </c>
      <c r="U34" t="s">
        <v>24</v>
      </c>
      <c r="V34" s="2" t="str">
        <f t="shared" si="0"/>
        <v>E147D</v>
      </c>
      <c r="W34" s="2" t="s">
        <v>26</v>
      </c>
      <c r="X34" s="2" t="s">
        <v>26</v>
      </c>
      <c r="AE34" s="73" t="str">
        <f t="shared" si="1"/>
        <v>0100E107CA0610</v>
      </c>
      <c r="AF34" s="73" t="str">
        <f t="shared" si="2"/>
        <v>0100A0610</v>
      </c>
    </row>
    <row r="35" spans="1:32" s="2" customFormat="1" x14ac:dyDescent="0.25">
      <c r="A35" s="1"/>
      <c r="B35" s="1"/>
      <c r="C35" s="66" t="s">
        <v>78</v>
      </c>
      <c r="D35" s="67"/>
      <c r="E35" s="68"/>
      <c r="F35" s="69"/>
      <c r="G35" s="70">
        <v>100</v>
      </c>
      <c r="H35" s="70" t="s">
        <v>79</v>
      </c>
      <c r="I35" s="70"/>
      <c r="J35" s="71" t="s">
        <v>42</v>
      </c>
      <c r="K35" s="71" t="s">
        <v>42</v>
      </c>
      <c r="L35" s="72">
        <f t="array" ref="L35">INT(SUM(IF(('[1]Staff Data'!$T3:$T990="0100")*('[1]Staff Data'!$W3:$W990="A0630"),'[1]Staff Data'!$AA3:$AA990,0)))+'[1]Other costs and income'!J22-M35</f>
        <v>214965</v>
      </c>
      <c r="M35" s="7"/>
      <c r="N35" s="8"/>
      <c r="O35"/>
      <c r="P35"/>
      <c r="Q35"/>
      <c r="R35" t="s">
        <v>80</v>
      </c>
      <c r="S35" t="s">
        <v>24</v>
      </c>
      <c r="T35" t="s">
        <v>81</v>
      </c>
      <c r="U35" t="s">
        <v>24</v>
      </c>
      <c r="V35" s="2" t="str">
        <f t="shared" si="0"/>
        <v>E148D</v>
      </c>
      <c r="W35" s="2" t="s">
        <v>26</v>
      </c>
      <c r="X35" s="2" t="s">
        <v>26</v>
      </c>
      <c r="AE35" s="73" t="str">
        <f t="shared" si="1"/>
        <v>0100E107CA0630</v>
      </c>
      <c r="AF35" s="73" t="str">
        <f t="shared" si="2"/>
        <v>0100A0630</v>
      </c>
    </row>
    <row r="36" spans="1:32" s="2" customFormat="1" x14ac:dyDescent="0.25">
      <c r="A36" s="1"/>
      <c r="B36" s="1"/>
      <c r="C36" s="66" t="s">
        <v>82</v>
      </c>
      <c r="D36" s="67"/>
      <c r="E36" s="75"/>
      <c r="F36" s="69"/>
      <c r="G36" s="70">
        <v>100</v>
      </c>
      <c r="H36" s="70" t="s">
        <v>83</v>
      </c>
      <c r="I36" s="70"/>
      <c r="J36" s="71" t="s">
        <v>42</v>
      </c>
      <c r="K36" s="71" t="s">
        <v>42</v>
      </c>
      <c r="L36" s="72">
        <f t="array" ref="L36">INT(SUM(IF(('[1]Staff Data'!$T3:$T990="0100")*('[1]Staff Data'!$W3:$W990="A0631"),'[1]Staff Data'!$AA3:$AA990,0)))-M36+'[1]Other costs and income'!J23</f>
        <v>0</v>
      </c>
      <c r="M36" s="7"/>
      <c r="N36" s="8"/>
      <c r="O36"/>
      <c r="P36"/>
      <c r="Q36"/>
      <c r="R36" t="s">
        <v>84</v>
      </c>
      <c r="S36" t="s">
        <v>24</v>
      </c>
      <c r="T36" t="s">
        <v>85</v>
      </c>
      <c r="U36" t="s">
        <v>24</v>
      </c>
      <c r="V36" s="2" t="str">
        <f t="shared" si="0"/>
        <v>E113C</v>
      </c>
      <c r="W36" s="2" t="s">
        <v>26</v>
      </c>
      <c r="X36" s="2" t="s">
        <v>26</v>
      </c>
      <c r="AE36" s="73" t="str">
        <f t="shared" si="1"/>
        <v>0100E107CA0631</v>
      </c>
      <c r="AF36" s="73" t="str">
        <f t="shared" si="2"/>
        <v>0100A0631</v>
      </c>
    </row>
    <row r="37" spans="1:32" s="2" customFormat="1" x14ac:dyDescent="0.25">
      <c r="A37" s="1"/>
      <c r="B37" s="1"/>
      <c r="C37" s="66" t="s">
        <v>86</v>
      </c>
      <c r="D37" s="67"/>
      <c r="E37" s="75"/>
      <c r="F37" s="69"/>
      <c r="G37" s="70">
        <v>100</v>
      </c>
      <c r="H37" s="70" t="s">
        <v>87</v>
      </c>
      <c r="I37" s="70"/>
      <c r="J37" s="71" t="s">
        <v>42</v>
      </c>
      <c r="K37" s="71" t="s">
        <v>42</v>
      </c>
      <c r="L37" s="72">
        <f t="array" ref="L37">INT(SUM(IF(('[1]Staff Data'!$T3:$T990="0100")*('[1]Staff Data'!$W3:$W990="A0632"),'[1]Staff Data'!$AA3:$AA990,0)))-M37+'[1]Other costs and income'!J24</f>
        <v>0</v>
      </c>
      <c r="M37" s="7"/>
      <c r="N37" s="8"/>
      <c r="O37"/>
      <c r="P37"/>
      <c r="Q37"/>
      <c r="R37" t="s">
        <v>88</v>
      </c>
      <c r="S37" t="s">
        <v>24</v>
      </c>
      <c r="T37" t="s">
        <v>89</v>
      </c>
      <c r="U37" t="s">
        <v>24</v>
      </c>
      <c r="V37" s="2" t="str">
        <f t="shared" si="0"/>
        <v>E149D</v>
      </c>
      <c r="W37" s="2" t="s">
        <v>90</v>
      </c>
      <c r="X37" s="2" t="s">
        <v>91</v>
      </c>
      <c r="AE37" s="73" t="str">
        <f t="shared" si="1"/>
        <v>0100E107CA0632</v>
      </c>
      <c r="AF37" s="73" t="str">
        <f t="shared" si="2"/>
        <v>0100A0632</v>
      </c>
    </row>
    <row r="38" spans="1:32" s="2" customFormat="1" x14ac:dyDescent="0.25">
      <c r="A38" s="1"/>
      <c r="B38" s="1"/>
      <c r="C38" s="66" t="s">
        <v>92</v>
      </c>
      <c r="D38" s="67"/>
      <c r="E38" s="75"/>
      <c r="F38" s="69"/>
      <c r="G38" s="70">
        <v>100</v>
      </c>
      <c r="H38" s="70" t="s">
        <v>93</v>
      </c>
      <c r="I38" s="70"/>
      <c r="J38" s="71" t="s">
        <v>47</v>
      </c>
      <c r="K38" s="71" t="s">
        <v>47</v>
      </c>
      <c r="L38" s="72">
        <f t="array" ref="L38">INT(SUM(IF(('[1]Staff Data'!$T3:$T990="0100")*('[1]Staff Data'!$W3:$W990="A0633"),'[1]Staff Data'!$AA3:$AA990,0)))-M38+'[1]Other costs and income'!J25</f>
        <v>0</v>
      </c>
      <c r="M38" s="7"/>
      <c r="N38" s="8"/>
      <c r="O38"/>
      <c r="P38"/>
      <c r="Q38"/>
      <c r="R38" t="s">
        <v>94</v>
      </c>
      <c r="S38" t="s">
        <v>24</v>
      </c>
      <c r="T38" t="s">
        <v>95</v>
      </c>
      <c r="U38" t="s">
        <v>24</v>
      </c>
      <c r="V38" s="2" t="str">
        <f t="shared" si="0"/>
        <v>E116C</v>
      </c>
      <c r="W38" s="2" t="s">
        <v>94</v>
      </c>
      <c r="X38" s="2" t="s">
        <v>96</v>
      </c>
      <c r="AE38" s="73" t="str">
        <f t="shared" si="1"/>
        <v>0100E107CA0633</v>
      </c>
      <c r="AF38" s="73" t="str">
        <f t="shared" si="2"/>
        <v>0100A0633</v>
      </c>
    </row>
    <row r="39" spans="1:32" s="2" customFormat="1" x14ac:dyDescent="0.25">
      <c r="A39" s="1"/>
      <c r="B39" s="1"/>
      <c r="C39" s="66" t="s">
        <v>97</v>
      </c>
      <c r="D39" s="67"/>
      <c r="E39" s="75"/>
      <c r="F39" s="69"/>
      <c r="G39" s="70">
        <v>100</v>
      </c>
      <c r="H39" s="70" t="s">
        <v>98</v>
      </c>
      <c r="I39" s="70"/>
      <c r="J39" s="71" t="s">
        <v>42</v>
      </c>
      <c r="K39" s="71" t="s">
        <v>42</v>
      </c>
      <c r="L39" s="72">
        <f t="array" ref="L39">INT(SUM(IF(('[1]Staff Data'!$T3:$T990="0100")*('[1]Staff Data'!$W3:$W990="A0640"),'[1]Staff Data'!$AA3:$AA990,0)))-M39+'[1]Other costs and income'!J26</f>
        <v>0</v>
      </c>
      <c r="M39" s="7"/>
      <c r="N39" s="8"/>
      <c r="O39"/>
      <c r="P39"/>
      <c r="Q39"/>
      <c r="R39" t="s">
        <v>99</v>
      </c>
      <c r="S39" t="s">
        <v>24</v>
      </c>
      <c r="T39" t="s">
        <v>100</v>
      </c>
      <c r="U39" t="s">
        <v>24</v>
      </c>
      <c r="V39" s="2" t="str">
        <f t="shared" si="0"/>
        <v>E117C</v>
      </c>
      <c r="W39" s="2" t="s">
        <v>26</v>
      </c>
      <c r="X39" s="2" t="s">
        <v>26</v>
      </c>
      <c r="AE39" s="73" t="str">
        <f t="shared" si="1"/>
        <v>0100E107CA0640</v>
      </c>
      <c r="AF39" s="73" t="str">
        <f t="shared" si="2"/>
        <v>0100A0640</v>
      </c>
    </row>
    <row r="40" spans="1:32" s="2" customFormat="1" x14ac:dyDescent="0.25">
      <c r="A40" s="1"/>
      <c r="B40" s="1"/>
      <c r="C40" s="66" t="s">
        <v>101</v>
      </c>
      <c r="D40" s="67"/>
      <c r="E40" s="75"/>
      <c r="F40" s="69"/>
      <c r="G40" s="70">
        <v>100</v>
      </c>
      <c r="H40" s="70" t="s">
        <v>102</v>
      </c>
      <c r="I40" s="70"/>
      <c r="J40" s="71" t="s">
        <v>42</v>
      </c>
      <c r="K40" s="71" t="s">
        <v>42</v>
      </c>
      <c r="L40" s="72">
        <f t="array" ref="L40">INT(SUM(IF(('[1]Staff Data'!$T3:$T990="0100")*('[1]Staff Data'!$W3:$W990="A0655"),'[1]Staff Data'!$AA3:$AA990,0)))-M40+'[1]Other costs and income'!J27</f>
        <v>0</v>
      </c>
      <c r="M40" s="7"/>
      <c r="N40" s="8"/>
      <c r="O40"/>
      <c r="P40"/>
      <c r="Q40"/>
      <c r="R40" t="s">
        <v>103</v>
      </c>
      <c r="S40" t="s">
        <v>24</v>
      </c>
      <c r="T40" t="s">
        <v>104</v>
      </c>
      <c r="U40" t="s">
        <v>24</v>
      </c>
      <c r="V40" s="2" t="str">
        <f t="shared" si="0"/>
        <v>E118C</v>
      </c>
      <c r="W40" s="2" t="s">
        <v>26</v>
      </c>
      <c r="X40" s="2" t="s">
        <v>26</v>
      </c>
      <c r="AE40" s="73" t="str">
        <f t="shared" si="1"/>
        <v>0100E107CA0655</v>
      </c>
      <c r="AF40" s="73" t="str">
        <f t="shared" si="2"/>
        <v>0100A0655</v>
      </c>
    </row>
    <row r="41" spans="1:32" x14ac:dyDescent="0.25">
      <c r="A41" s="74"/>
      <c r="B41" s="74"/>
      <c r="C41" s="82" t="s">
        <v>105</v>
      </c>
      <c r="D41" s="83"/>
      <c r="E41" s="84"/>
      <c r="F41" s="69"/>
      <c r="G41" s="70">
        <v>120</v>
      </c>
      <c r="H41" s="70" t="s">
        <v>106</v>
      </c>
      <c r="I41" s="70"/>
      <c r="J41" s="85" t="s">
        <v>42</v>
      </c>
      <c r="K41" s="85" t="s">
        <v>42</v>
      </c>
      <c r="L41" s="72">
        <f t="array" ref="L41">INT(SUM(IF(('[1]Staff Data'!$T3:$T990="0120")*('[1]Staff Data'!$W3:$W990="A0643"),'[1]Staff Data'!$AA3:$AA990,0))+'[1]Other costs and income'!J114-M41)</f>
        <v>0</v>
      </c>
      <c r="N41" s="8"/>
      <c r="O41"/>
      <c r="P41"/>
      <c r="Q41"/>
      <c r="R41" t="s">
        <v>107</v>
      </c>
      <c r="S41" t="s">
        <v>24</v>
      </c>
      <c r="T41" t="s">
        <v>108</v>
      </c>
      <c r="U41" t="s">
        <v>24</v>
      </c>
      <c r="V41" s="86" t="str">
        <f t="shared" si="0"/>
        <v>E123C</v>
      </c>
      <c r="W41" s="2" t="s">
        <v>26</v>
      </c>
      <c r="X41" s="86" t="s">
        <v>26</v>
      </c>
      <c r="AD41" s="2"/>
      <c r="AE41" s="73" t="str">
        <f t="shared" si="1"/>
        <v>0120E107CA0643</v>
      </c>
      <c r="AF41" s="73" t="str">
        <f t="shared" si="2"/>
        <v>0120A0643</v>
      </c>
    </row>
    <row r="42" spans="1:32" s="2" customFormat="1" x14ac:dyDescent="0.25">
      <c r="A42" s="1"/>
      <c r="B42" s="1"/>
      <c r="C42" s="76"/>
      <c r="D42" s="37"/>
      <c r="E42" s="37"/>
      <c r="F42" s="3"/>
      <c r="G42" s="57"/>
      <c r="H42" s="57"/>
      <c r="I42" s="57"/>
      <c r="J42" s="58"/>
      <c r="K42" s="58"/>
      <c r="L42" s="87"/>
      <c r="M42" s="7"/>
      <c r="N42" s="8"/>
      <c r="O42"/>
      <c r="P42"/>
      <c r="Q42"/>
      <c r="R42" t="s">
        <v>109</v>
      </c>
      <c r="S42" t="s">
        <v>24</v>
      </c>
      <c r="T42" t="s">
        <v>110</v>
      </c>
      <c r="U42" t="s">
        <v>24</v>
      </c>
      <c r="V42" s="2" t="str">
        <f t="shared" si="0"/>
        <v>E119C</v>
      </c>
      <c r="W42" s="2" t="s">
        <v>26</v>
      </c>
      <c r="X42" s="2" t="s">
        <v>26</v>
      </c>
      <c r="AE42" s="73" t="str">
        <f t="shared" si="1"/>
        <v>0000E107C</v>
      </c>
      <c r="AF42" s="73" t="str">
        <f t="shared" si="2"/>
        <v>0000</v>
      </c>
    </row>
    <row r="43" spans="1:32" s="2" customFormat="1" x14ac:dyDescent="0.25">
      <c r="A43" s="1"/>
      <c r="B43" s="1" t="s">
        <v>111</v>
      </c>
      <c r="C43" s="76"/>
      <c r="E43" s="37"/>
      <c r="F43" s="3"/>
      <c r="G43" s="78"/>
      <c r="H43" s="78"/>
      <c r="I43" s="78"/>
      <c r="J43" s="79"/>
      <c r="K43" s="79"/>
      <c r="L43" s="88"/>
      <c r="M43" s="7"/>
      <c r="N43" s="8"/>
      <c r="O43"/>
      <c r="P43"/>
      <c r="Q43"/>
      <c r="R43" t="s">
        <v>112</v>
      </c>
      <c r="S43" t="s">
        <v>24</v>
      </c>
      <c r="T43" t="s">
        <v>113</v>
      </c>
      <c r="U43" t="s">
        <v>24</v>
      </c>
      <c r="V43" s="2" t="str">
        <f t="shared" si="0"/>
        <v>E158E</v>
      </c>
      <c r="W43" s="2" t="s">
        <v>26</v>
      </c>
      <c r="X43" s="2" t="s">
        <v>26</v>
      </c>
      <c r="AE43" s="73" t="str">
        <f t="shared" si="1"/>
        <v>0000E107C</v>
      </c>
      <c r="AF43" s="73" t="str">
        <f t="shared" si="2"/>
        <v>0000</v>
      </c>
    </row>
    <row r="44" spans="1:32" s="2" customFormat="1" x14ac:dyDescent="0.25">
      <c r="A44" s="1"/>
      <c r="B44" s="1"/>
      <c r="C44" s="66" t="s">
        <v>111</v>
      </c>
      <c r="D44" s="67"/>
      <c r="E44" s="75"/>
      <c r="F44" s="69"/>
      <c r="G44" s="70">
        <v>100</v>
      </c>
      <c r="H44" s="70" t="s">
        <v>114</v>
      </c>
      <c r="I44" s="70"/>
      <c r="J44" s="71" t="s">
        <v>115</v>
      </c>
      <c r="K44" s="71" t="s">
        <v>115</v>
      </c>
      <c r="L44" s="89">
        <f t="array" ref="L44">INT(SUM(IF(('[1]Staff Data'!$T3:$T990="0100")*('[1]Staff Data'!$W3:$W990="A0700"),'[1]Staff Data'!$AA3:$AA990,0)))-M44+'[1]Other costs and income'!J28</f>
        <v>19789</v>
      </c>
      <c r="M44" s="7"/>
      <c r="N44" s="8"/>
      <c r="O44"/>
      <c r="P44"/>
      <c r="Q44"/>
      <c r="R44" t="s">
        <v>116</v>
      </c>
      <c r="S44" t="s">
        <v>24</v>
      </c>
      <c r="T44" t="s">
        <v>117</v>
      </c>
      <c r="U44" t="s">
        <v>24</v>
      </c>
      <c r="V44" s="2" t="str">
        <f t="shared" si="0"/>
        <v>E121C</v>
      </c>
      <c r="W44" s="2" t="s">
        <v>116</v>
      </c>
      <c r="X44" s="2" t="s">
        <v>118</v>
      </c>
      <c r="AE44" s="73" t="str">
        <f t="shared" si="1"/>
        <v>0100E107CA0700</v>
      </c>
      <c r="AF44" s="73" t="str">
        <f t="shared" si="2"/>
        <v>0100A0700</v>
      </c>
    </row>
    <row r="45" spans="1:32" s="2" customFormat="1" x14ac:dyDescent="0.25">
      <c r="A45" s="74"/>
      <c r="B45" s="74"/>
      <c r="C45" s="66" t="s">
        <v>119</v>
      </c>
      <c r="D45" s="67"/>
      <c r="E45" s="75"/>
      <c r="F45" s="69"/>
      <c r="G45" s="70">
        <v>100</v>
      </c>
      <c r="H45" s="70" t="s">
        <v>120</v>
      </c>
      <c r="I45" s="70"/>
      <c r="J45" s="71" t="s">
        <v>115</v>
      </c>
      <c r="K45" s="71" t="s">
        <v>115</v>
      </c>
      <c r="L45" s="89">
        <f t="array" ref="L45">INT(SUM(IF(('[1]Staff Data'!$T3:$T990="0100")*('[1]Staff Data'!$W3:$W990="A0701"),'[1]Staff Data'!$AA3:$AA990,0)))-M45+'[1]Other costs and income'!J29</f>
        <v>0</v>
      </c>
      <c r="M45" s="7"/>
      <c r="N45" s="8"/>
      <c r="O45"/>
      <c r="P45"/>
      <c r="Q45"/>
      <c r="R45" t="s">
        <v>121</v>
      </c>
      <c r="S45" t="s">
        <v>24</v>
      </c>
      <c r="T45" t="s">
        <v>122</v>
      </c>
      <c r="U45" t="s">
        <v>24</v>
      </c>
      <c r="V45" s="2" t="str">
        <f t="shared" si="0"/>
        <v>E122C</v>
      </c>
      <c r="W45" s="2" t="s">
        <v>26</v>
      </c>
      <c r="X45" s="2" t="s">
        <v>26</v>
      </c>
      <c r="AE45" s="73" t="str">
        <f t="shared" si="1"/>
        <v>0100E107CA0701</v>
      </c>
      <c r="AF45" s="73" t="str">
        <f t="shared" si="2"/>
        <v>0100A0701</v>
      </c>
    </row>
    <row r="46" spans="1:32" s="2" customFormat="1" x14ac:dyDescent="0.25">
      <c r="A46" s="1"/>
      <c r="B46" s="1"/>
      <c r="C46" s="66" t="s">
        <v>123</v>
      </c>
      <c r="D46" s="67"/>
      <c r="E46" s="75"/>
      <c r="F46" s="69"/>
      <c r="G46" s="70">
        <v>120</v>
      </c>
      <c r="H46" s="70" t="s">
        <v>124</v>
      </c>
      <c r="I46" s="70"/>
      <c r="J46" s="71" t="s">
        <v>125</v>
      </c>
      <c r="K46" s="71" t="s">
        <v>125</v>
      </c>
      <c r="L46" s="90">
        <f t="array" ref="L46">INT(SUM(IF(('[1]Staff Data'!$T3:$T990="0120")*('[1]Staff Data'!$W3:$W990="A0743"),'[1]Staff Data'!$AA3:$AA990,0))+'[1]Other costs and income'!J115-M46)</f>
        <v>0</v>
      </c>
      <c r="M46" s="7"/>
      <c r="N46" s="8"/>
      <c r="O46"/>
      <c r="P46"/>
      <c r="Q46"/>
      <c r="R46" t="s">
        <v>126</v>
      </c>
      <c r="S46" t="s">
        <v>24</v>
      </c>
      <c r="T46" t="s">
        <v>127</v>
      </c>
      <c r="U46" t="s">
        <v>24</v>
      </c>
      <c r="V46" s="2" t="str">
        <f t="shared" si="0"/>
        <v>E150D</v>
      </c>
      <c r="W46" s="2" t="s">
        <v>126</v>
      </c>
      <c r="X46" s="2" t="s">
        <v>128</v>
      </c>
      <c r="AE46" s="73" t="str">
        <f t="shared" si="1"/>
        <v>0120E107CA0743</v>
      </c>
      <c r="AF46" s="73" t="str">
        <f t="shared" si="2"/>
        <v>0120A0743</v>
      </c>
    </row>
    <row r="47" spans="1:32" s="2" customFormat="1" x14ac:dyDescent="0.25">
      <c r="A47" s="1"/>
      <c r="B47" s="1"/>
      <c r="C47" s="76"/>
      <c r="D47" s="37"/>
      <c r="E47" s="37"/>
      <c r="F47" s="3"/>
      <c r="G47" s="57"/>
      <c r="H47" s="57"/>
      <c r="I47" s="57"/>
      <c r="J47" s="58"/>
      <c r="K47" s="58"/>
      <c r="L47" s="87"/>
      <c r="M47" s="7"/>
      <c r="N47" s="8"/>
      <c r="O47"/>
      <c r="P47"/>
      <c r="Q47"/>
      <c r="R47" t="s">
        <v>129</v>
      </c>
      <c r="S47" t="s">
        <v>24</v>
      </c>
      <c r="T47" t="s">
        <v>130</v>
      </c>
      <c r="U47" t="s">
        <v>24</v>
      </c>
      <c r="V47" s="2" t="str">
        <f t="shared" si="0"/>
        <v>E151D</v>
      </c>
      <c r="W47" s="2" t="s">
        <v>26</v>
      </c>
      <c r="X47" s="2" t="s">
        <v>26</v>
      </c>
      <c r="AE47" s="73" t="str">
        <f t="shared" si="1"/>
        <v>0000E107C</v>
      </c>
      <c r="AF47" s="73" t="str">
        <f t="shared" si="2"/>
        <v>0000</v>
      </c>
    </row>
    <row r="48" spans="1:32" s="2" customFormat="1" x14ac:dyDescent="0.25">
      <c r="A48" s="1"/>
      <c r="B48" s="1" t="s">
        <v>131</v>
      </c>
      <c r="C48" s="76"/>
      <c r="E48" s="37"/>
      <c r="F48" s="3"/>
      <c r="G48" s="78"/>
      <c r="H48" s="78"/>
      <c r="I48" s="78"/>
      <c r="J48" s="79"/>
      <c r="K48" s="79"/>
      <c r="L48" s="88"/>
      <c r="M48" s="7"/>
      <c r="N48" s="8"/>
      <c r="O48"/>
      <c r="P48"/>
      <c r="Q48"/>
      <c r="R48" t="s">
        <v>132</v>
      </c>
      <c r="S48" t="s">
        <v>24</v>
      </c>
      <c r="T48" t="s">
        <v>133</v>
      </c>
      <c r="U48" t="s">
        <v>24</v>
      </c>
      <c r="V48" s="2" t="str">
        <f t="shared" si="0"/>
        <v>E129C</v>
      </c>
      <c r="W48" s="2" t="s">
        <v>26</v>
      </c>
      <c r="X48" s="2" t="s">
        <v>26</v>
      </c>
      <c r="AE48" s="73" t="str">
        <f t="shared" si="1"/>
        <v>0000E107C</v>
      </c>
      <c r="AF48" s="73" t="str">
        <f t="shared" si="2"/>
        <v>0000</v>
      </c>
    </row>
    <row r="49" spans="1:32" s="2" customFormat="1" x14ac:dyDescent="0.25">
      <c r="A49" s="1"/>
      <c r="B49" s="1"/>
      <c r="C49" s="66" t="s">
        <v>131</v>
      </c>
      <c r="D49" s="67"/>
      <c r="E49" s="75"/>
      <c r="F49" s="69"/>
      <c r="G49" s="70">
        <v>100</v>
      </c>
      <c r="H49" s="70" t="s">
        <v>134</v>
      </c>
      <c r="I49" s="70"/>
      <c r="J49" s="71" t="s">
        <v>47</v>
      </c>
      <c r="K49" s="71" t="s">
        <v>47</v>
      </c>
      <c r="L49" s="90">
        <f t="array" ref="L49">INT(SUM(IF(('[1]Staff Data'!$T3:$T990="0100")*('[1]Staff Data'!$W3:$W990="A0750"),'[1]Staff Data'!$AA3:$AA990,0)))-M49+'[1]Other costs and income'!J31</f>
        <v>0</v>
      </c>
      <c r="M49" s="7"/>
      <c r="N49" s="8"/>
      <c r="O49"/>
      <c r="P49"/>
      <c r="Q49"/>
      <c r="R49" t="s">
        <v>135</v>
      </c>
      <c r="S49" t="s">
        <v>24</v>
      </c>
      <c r="T49" t="s">
        <v>136</v>
      </c>
      <c r="U49" t="s">
        <v>24</v>
      </c>
      <c r="V49" s="2" t="str">
        <f t="shared" si="0"/>
        <v>E130C</v>
      </c>
      <c r="W49" s="2" t="s">
        <v>26</v>
      </c>
      <c r="X49" s="2" t="s">
        <v>26</v>
      </c>
      <c r="AE49" s="73" t="str">
        <f t="shared" si="1"/>
        <v>0100E107CA0750</v>
      </c>
      <c r="AF49" s="73" t="str">
        <f t="shared" si="2"/>
        <v>0100A0750</v>
      </c>
    </row>
    <row r="50" spans="1:32" s="2" customFormat="1" x14ac:dyDescent="0.25">
      <c r="A50" s="1"/>
      <c r="B50" s="1"/>
      <c r="C50" s="76"/>
      <c r="D50" s="37"/>
      <c r="E50" s="37"/>
      <c r="F50" s="3"/>
      <c r="G50" s="91"/>
      <c r="H50" s="91"/>
      <c r="I50" s="91"/>
      <c r="J50" s="58"/>
      <c r="K50" s="58"/>
      <c r="L50" s="87"/>
      <c r="M50" s="7"/>
      <c r="N50" s="8"/>
      <c r="O50"/>
      <c r="P50"/>
      <c r="Q50"/>
      <c r="R50" t="s">
        <v>137</v>
      </c>
      <c r="S50" t="s">
        <v>24</v>
      </c>
      <c r="T50" t="s">
        <v>138</v>
      </c>
      <c r="U50" t="s">
        <v>24</v>
      </c>
      <c r="V50" s="2" t="str">
        <f t="shared" si="0"/>
        <v>E131C</v>
      </c>
      <c r="W50" s="2" t="s">
        <v>26</v>
      </c>
      <c r="X50" s="2" t="s">
        <v>26</v>
      </c>
      <c r="AE50" s="73" t="str">
        <f t="shared" si="1"/>
        <v>0000E107C</v>
      </c>
      <c r="AF50" s="73" t="str">
        <f t="shared" si="2"/>
        <v>0000</v>
      </c>
    </row>
    <row r="51" spans="1:32" s="2" customFormat="1" x14ac:dyDescent="0.25">
      <c r="A51" s="1"/>
      <c r="B51" s="1" t="s">
        <v>139</v>
      </c>
      <c r="C51" s="76"/>
      <c r="E51" s="37"/>
      <c r="F51" s="3"/>
      <c r="G51" s="92"/>
      <c r="H51" s="92"/>
      <c r="I51" s="92"/>
      <c r="J51" s="79"/>
      <c r="K51" s="79"/>
      <c r="L51" s="88"/>
      <c r="M51" s="7"/>
      <c r="N51" s="8"/>
      <c r="O51"/>
      <c r="P51"/>
      <c r="Q51"/>
      <c r="R51" t="s">
        <v>140</v>
      </c>
      <c r="S51" t="s">
        <v>24</v>
      </c>
      <c r="T51" t="s">
        <v>141</v>
      </c>
      <c r="U51" t="s">
        <v>24</v>
      </c>
      <c r="V51" s="2" t="str">
        <f t="shared" si="0"/>
        <v>E134C</v>
      </c>
      <c r="W51" s="2" t="s">
        <v>26</v>
      </c>
      <c r="X51" s="2" t="s">
        <v>26</v>
      </c>
      <c r="AE51" s="73" t="str">
        <f t="shared" si="1"/>
        <v>0000E107C</v>
      </c>
      <c r="AF51" s="73" t="str">
        <f t="shared" si="2"/>
        <v>0000</v>
      </c>
    </row>
    <row r="52" spans="1:32" s="2" customFormat="1" x14ac:dyDescent="0.25">
      <c r="A52" s="1"/>
      <c r="B52" s="1"/>
      <c r="C52" s="66" t="s">
        <v>142</v>
      </c>
      <c r="D52" s="67"/>
      <c r="E52" s="68"/>
      <c r="F52" s="69"/>
      <c r="G52" s="70">
        <v>100</v>
      </c>
      <c r="H52" s="70" t="s">
        <v>143</v>
      </c>
      <c r="I52" s="70"/>
      <c r="J52" s="71" t="s">
        <v>144</v>
      </c>
      <c r="K52" s="71" t="s">
        <v>144</v>
      </c>
      <c r="L52" s="89">
        <f t="array" ref="L52">INT(SUM(IF(('[1]Staff Data'!$T3:$T990="0100")*('[1]Staff Data'!$W3:$W990="A0770"),'[1]Staff Data'!$AA3:$AA990,0)))-M52+'[1]Other costs and income'!J32</f>
        <v>72189</v>
      </c>
      <c r="M52" s="7"/>
      <c r="N52" s="8"/>
      <c r="O52"/>
      <c r="P52"/>
      <c r="Q52"/>
      <c r="R52" t="s">
        <v>145</v>
      </c>
      <c r="S52" t="s">
        <v>24</v>
      </c>
      <c r="T52" t="s">
        <v>146</v>
      </c>
      <c r="U52" t="s">
        <v>24</v>
      </c>
      <c r="V52" s="2" t="str">
        <f t="shared" si="0"/>
        <v>E133C</v>
      </c>
      <c r="W52" s="2" t="s">
        <v>26</v>
      </c>
      <c r="X52" s="2" t="s">
        <v>26</v>
      </c>
      <c r="AE52" s="73" t="str">
        <f t="shared" si="1"/>
        <v>0100E107CA0770</v>
      </c>
      <c r="AF52" s="73" t="str">
        <f t="shared" si="2"/>
        <v>0100A0770</v>
      </c>
    </row>
    <row r="53" spans="1:32" s="2" customFormat="1" x14ac:dyDescent="0.25">
      <c r="A53" s="93"/>
      <c r="B53" s="93"/>
      <c r="C53" s="66" t="s">
        <v>147</v>
      </c>
      <c r="D53" s="67"/>
      <c r="E53" s="75"/>
      <c r="F53" s="69"/>
      <c r="G53" s="70">
        <v>100</v>
      </c>
      <c r="H53" s="70" t="s">
        <v>148</v>
      </c>
      <c r="I53" s="70"/>
      <c r="J53" s="71" t="s">
        <v>144</v>
      </c>
      <c r="K53" s="71" t="s">
        <v>144</v>
      </c>
      <c r="L53" s="89">
        <f t="array" ref="L53">INT(SUM(IF(('[1]Staff Data'!$T3:$T990="0100")*('[1]Staff Data'!$W3:$W990="A0771"),'[1]Staff Data'!$AA3:$AA990,0)))-M53+'[1]Other costs and income'!J30</f>
        <v>0</v>
      </c>
      <c r="M53" s="7"/>
      <c r="N53" s="8"/>
      <c r="O53"/>
      <c r="P53"/>
      <c r="Q53"/>
      <c r="R53" t="s">
        <v>149</v>
      </c>
      <c r="S53" t="s">
        <v>24</v>
      </c>
      <c r="T53" t="s">
        <v>150</v>
      </c>
      <c r="U53" t="s">
        <v>24</v>
      </c>
      <c r="V53" s="2" t="str">
        <f t="shared" si="0"/>
        <v>E146D</v>
      </c>
      <c r="W53" s="2" t="s">
        <v>26</v>
      </c>
      <c r="X53" s="2" t="s">
        <v>26</v>
      </c>
      <c r="AE53" s="73" t="str">
        <f t="shared" si="1"/>
        <v>0100E107CA0771</v>
      </c>
      <c r="AF53" s="73" t="str">
        <f t="shared" si="2"/>
        <v>0100A0771</v>
      </c>
    </row>
    <row r="54" spans="1:32" s="2" customFormat="1" x14ac:dyDescent="0.25">
      <c r="A54" s="1"/>
      <c r="B54" s="1"/>
      <c r="C54" s="66" t="s">
        <v>151</v>
      </c>
      <c r="D54" s="67"/>
      <c r="E54" s="75"/>
      <c r="F54" s="69"/>
      <c r="G54" s="70">
        <v>120</v>
      </c>
      <c r="H54" s="70" t="s">
        <v>152</v>
      </c>
      <c r="I54" s="70"/>
      <c r="J54" s="71" t="s">
        <v>125</v>
      </c>
      <c r="K54" s="71" t="s">
        <v>125</v>
      </c>
      <c r="L54" s="89">
        <f t="array" ref="L54">INT(SUM(IF(('[1]Staff Data'!$T3:$T990="0120")*('[1]Staff Data'!$W3:$W990="A0773"),'[1]Staff Data'!$AA3:$AA990,0))+'[1]Other costs and income'!J116-M54)</f>
        <v>0</v>
      </c>
      <c r="M54" s="7"/>
      <c r="N54" s="8"/>
      <c r="O54"/>
      <c r="P54"/>
      <c r="Q54"/>
      <c r="R54" t="s">
        <v>153</v>
      </c>
      <c r="S54" t="s">
        <v>24</v>
      </c>
      <c r="T54" t="s">
        <v>154</v>
      </c>
      <c r="U54" t="s">
        <v>24</v>
      </c>
      <c r="V54" s="2" t="str">
        <f t="shared" si="0"/>
        <v>E124C</v>
      </c>
      <c r="W54" s="2" t="s">
        <v>26</v>
      </c>
      <c r="X54" s="2" t="s">
        <v>26</v>
      </c>
      <c r="AE54" s="73" t="str">
        <f t="shared" si="1"/>
        <v>0120E107CA0773</v>
      </c>
      <c r="AF54" s="73" t="str">
        <f t="shared" si="2"/>
        <v>0120A0773</v>
      </c>
    </row>
    <row r="55" spans="1:32" s="2" customFormat="1" x14ac:dyDescent="0.25">
      <c r="A55" s="1"/>
      <c r="B55" s="1" t="s">
        <v>155</v>
      </c>
      <c r="C55" s="76"/>
      <c r="D55" s="37"/>
      <c r="E55" s="37"/>
      <c r="F55" s="3"/>
      <c r="G55" s="57"/>
      <c r="H55" s="57"/>
      <c r="I55" s="57"/>
      <c r="J55" s="58"/>
      <c r="K55" s="58"/>
      <c r="L55" s="87"/>
      <c r="M55" s="7"/>
      <c r="N55" s="8"/>
      <c r="O55"/>
      <c r="P55"/>
      <c r="Q55"/>
      <c r="R55" t="s">
        <v>156</v>
      </c>
      <c r="S55" t="s">
        <v>24</v>
      </c>
      <c r="T55" t="s">
        <v>157</v>
      </c>
      <c r="U55" t="s">
        <v>24</v>
      </c>
      <c r="V55" s="2" t="str">
        <f t="shared" si="0"/>
        <v>E125C</v>
      </c>
      <c r="W55" s="2" t="s">
        <v>26</v>
      </c>
      <c r="X55" s="2" t="s">
        <v>26</v>
      </c>
      <c r="AE55" s="73" t="str">
        <f t="shared" si="1"/>
        <v>0000E107C</v>
      </c>
      <c r="AF55" s="73" t="str">
        <f t="shared" si="2"/>
        <v>0000</v>
      </c>
    </row>
    <row r="56" spans="1:32" s="2" customFormat="1" x14ac:dyDescent="0.25">
      <c r="A56" s="1"/>
      <c r="B56" s="1"/>
      <c r="C56" s="66" t="s">
        <v>158</v>
      </c>
      <c r="E56" s="37"/>
      <c r="F56" s="3"/>
      <c r="G56" s="70">
        <v>120</v>
      </c>
      <c r="H56" s="70" t="s">
        <v>159</v>
      </c>
      <c r="I56" s="70"/>
      <c r="J56" s="71" t="s">
        <v>160</v>
      </c>
      <c r="K56" s="71" t="s">
        <v>160</v>
      </c>
      <c r="L56" s="89">
        <f t="array" ref="L56">INT(SUM(IF(('[1]Staff Data'!$T2:$T989="0120")*('[1]Staff Data'!$W2:$W989="A0800"),'[1]Staff Data'!$AA2:$AA989,0)))-M56+'[1]Other costs and income'!J19</f>
        <v>0</v>
      </c>
      <c r="M56" s="7"/>
      <c r="N56" s="8"/>
      <c r="O56"/>
      <c r="P56"/>
      <c r="Q56"/>
      <c r="R56" t="s">
        <v>161</v>
      </c>
      <c r="S56" t="s">
        <v>24</v>
      </c>
      <c r="T56" t="s">
        <v>162</v>
      </c>
      <c r="U56" t="s">
        <v>24</v>
      </c>
      <c r="V56" s="2" t="str">
        <f t="shared" si="0"/>
        <v>E126C</v>
      </c>
      <c r="W56" s="2" t="s">
        <v>26</v>
      </c>
      <c r="X56" s="2" t="s">
        <v>26</v>
      </c>
      <c r="AE56" s="73" t="str">
        <f t="shared" si="1"/>
        <v>0120E107CA0803</v>
      </c>
      <c r="AF56" s="73" t="str">
        <f t="shared" si="2"/>
        <v>0120A0803</v>
      </c>
    </row>
    <row r="57" spans="1:32" s="2" customFormat="1" x14ac:dyDescent="0.25">
      <c r="A57" s="1"/>
      <c r="B57" s="1"/>
      <c r="C57" s="66" t="s">
        <v>163</v>
      </c>
      <c r="D57" s="67"/>
      <c r="E57" s="75"/>
      <c r="F57" s="69"/>
      <c r="G57" s="70">
        <v>100</v>
      </c>
      <c r="H57" s="70" t="s">
        <v>164</v>
      </c>
      <c r="I57" s="70"/>
      <c r="J57" s="71" t="s">
        <v>160</v>
      </c>
      <c r="K57" s="71" t="s">
        <v>160</v>
      </c>
      <c r="L57" s="89">
        <f t="array" ref="L57">INT(SUM(IF(('[1]Staff Data'!$T3:$T990="0100")*('[1]Staff Data'!$W3:$W990="A0800"),'[1]Staff Data'!$AA3:$AA990,0)))-M57+'[1]Other costs and income'!J33</f>
        <v>0</v>
      </c>
      <c r="M57" s="7"/>
      <c r="N57" s="8"/>
      <c r="O57"/>
      <c r="P57"/>
      <c r="Q57"/>
      <c r="R57" t="s">
        <v>165</v>
      </c>
      <c r="S57" t="s">
        <v>24</v>
      </c>
      <c r="T57" t="s">
        <v>166</v>
      </c>
      <c r="U57" t="s">
        <v>24</v>
      </c>
      <c r="V57" s="2" t="str">
        <f t="shared" si="0"/>
        <v>E135C</v>
      </c>
      <c r="W57" s="2" t="s">
        <v>26</v>
      </c>
      <c r="X57" s="2" t="s">
        <v>26</v>
      </c>
      <c r="AE57" s="73" t="str">
        <f t="shared" si="1"/>
        <v>0100E107CA0800</v>
      </c>
      <c r="AF57" s="73" t="str">
        <f t="shared" si="2"/>
        <v>0100A0800</v>
      </c>
    </row>
    <row r="58" spans="1:32" s="2" customFormat="1" x14ac:dyDescent="0.25">
      <c r="A58" s="1"/>
      <c r="B58" s="1"/>
      <c r="C58" s="66" t="s">
        <v>167</v>
      </c>
      <c r="D58" s="67"/>
      <c r="E58" s="68"/>
      <c r="F58" s="69"/>
      <c r="G58" s="70">
        <v>100</v>
      </c>
      <c r="H58" s="70" t="s">
        <v>168</v>
      </c>
      <c r="I58" s="70"/>
      <c r="J58" s="71" t="s">
        <v>47</v>
      </c>
      <c r="K58" s="71" t="s">
        <v>47</v>
      </c>
      <c r="L58" s="89">
        <f t="array" ref="L58">INT(SUM(IF(('[1]Staff Data'!$T3:$T990="0100")*('[1]Staff Data'!$W3:$W990="A0830"),'[1]Staff Data'!$AA3:$AA990,0)))-M58+'[1]Other costs and income'!J34</f>
        <v>40729</v>
      </c>
      <c r="M58" s="7"/>
      <c r="N58" s="8"/>
      <c r="O58"/>
      <c r="P58"/>
      <c r="Q58"/>
      <c r="R58" t="s">
        <v>169</v>
      </c>
      <c r="S58" t="s">
        <v>24</v>
      </c>
      <c r="T58" t="s">
        <v>170</v>
      </c>
      <c r="U58" t="s">
        <v>24</v>
      </c>
      <c r="V58" s="2" t="str">
        <f t="shared" si="0"/>
        <v>E136C</v>
      </c>
      <c r="W58" s="2" t="s">
        <v>169</v>
      </c>
      <c r="X58" s="2" t="s">
        <v>171</v>
      </c>
      <c r="AE58" s="73" t="str">
        <f t="shared" si="1"/>
        <v>0100E107CA0830</v>
      </c>
      <c r="AF58" s="73" t="str">
        <f t="shared" si="2"/>
        <v>0100A0830</v>
      </c>
    </row>
    <row r="59" spans="1:32" s="2" customFormat="1" x14ac:dyDescent="0.25">
      <c r="A59" s="1"/>
      <c r="B59" s="1"/>
      <c r="C59" s="76"/>
      <c r="D59" s="37"/>
      <c r="E59" s="37"/>
      <c r="F59" s="3"/>
      <c r="G59" s="57"/>
      <c r="H59" s="57"/>
      <c r="I59" s="57"/>
      <c r="J59" s="58"/>
      <c r="K59" s="58"/>
      <c r="L59" s="87"/>
      <c r="M59" s="7"/>
      <c r="N59" s="8"/>
      <c r="O59"/>
      <c r="P59"/>
      <c r="Q59"/>
      <c r="R59" t="s">
        <v>172</v>
      </c>
      <c r="S59" t="s">
        <v>24</v>
      </c>
      <c r="T59" t="s">
        <v>173</v>
      </c>
      <c r="U59" t="s">
        <v>24</v>
      </c>
      <c r="V59" s="2" t="str">
        <f t="shared" si="0"/>
        <v>E137C</v>
      </c>
      <c r="W59" s="2" t="s">
        <v>26</v>
      </c>
      <c r="X59" s="2" t="s">
        <v>26</v>
      </c>
      <c r="AE59" s="73" t="str">
        <f t="shared" si="1"/>
        <v>0000E107C</v>
      </c>
      <c r="AF59" s="73" t="str">
        <f t="shared" si="2"/>
        <v>0000</v>
      </c>
    </row>
    <row r="60" spans="1:32" s="2" customFormat="1" x14ac:dyDescent="0.25">
      <c r="A60" s="1"/>
      <c r="B60" s="1" t="s">
        <v>174</v>
      </c>
      <c r="C60" s="76"/>
      <c r="E60" s="37"/>
      <c r="F60" s="3"/>
      <c r="G60" s="78"/>
      <c r="H60" s="78"/>
      <c r="I60" s="78"/>
      <c r="J60" s="79"/>
      <c r="K60" s="79"/>
      <c r="L60" s="88"/>
      <c r="M60" s="7"/>
      <c r="N60" s="8"/>
      <c r="O60"/>
      <c r="P60"/>
      <c r="Q60"/>
      <c r="R60" t="s">
        <v>175</v>
      </c>
      <c r="S60" t="s">
        <v>24</v>
      </c>
      <c r="T60" t="s">
        <v>176</v>
      </c>
      <c r="U60" t="s">
        <v>24</v>
      </c>
      <c r="V60" s="2" t="str">
        <f t="shared" si="0"/>
        <v>E138C</v>
      </c>
      <c r="W60" s="2" t="s">
        <v>26</v>
      </c>
      <c r="X60" s="2" t="s">
        <v>26</v>
      </c>
      <c r="AE60" s="73" t="str">
        <f t="shared" si="1"/>
        <v>0000E107C</v>
      </c>
      <c r="AF60" s="73" t="str">
        <f t="shared" si="2"/>
        <v>0000</v>
      </c>
    </row>
    <row r="61" spans="1:32" s="2" customFormat="1" x14ac:dyDescent="0.25">
      <c r="A61" s="1"/>
      <c r="B61" s="1"/>
      <c r="C61" s="94" t="s">
        <v>177</v>
      </c>
      <c r="D61" s="67"/>
      <c r="E61" s="75"/>
      <c r="F61" s="69"/>
      <c r="G61" s="95">
        <v>850</v>
      </c>
      <c r="H61" s="70" t="s">
        <v>21</v>
      </c>
      <c r="I61" s="70"/>
      <c r="J61" s="96" t="s">
        <v>22</v>
      </c>
      <c r="K61" s="96" t="s">
        <v>22</v>
      </c>
      <c r="L61" s="89">
        <f t="array" ref="L61">INT(SUM(IF(('[1]Staff Data'!$U3:$U990="0850")*('[1]Staff Data'!$W3:$W990="A0400"),'[1]Staff Data'!$AB3:$AB990,0)))+'[1]Other costs and income'!J35-M61</f>
        <v>67715</v>
      </c>
      <c r="M61" s="7"/>
      <c r="N61" s="8"/>
      <c r="O61"/>
      <c r="P61"/>
      <c r="Q61"/>
      <c r="R61" t="s">
        <v>23</v>
      </c>
      <c r="S61" t="s">
        <v>24</v>
      </c>
      <c r="T61" t="s">
        <v>25</v>
      </c>
      <c r="U61" t="s">
        <v>178</v>
      </c>
      <c r="V61" s="2" t="str">
        <f t="shared" si="0"/>
        <v>E139C</v>
      </c>
      <c r="W61" s="2" t="s">
        <v>26</v>
      </c>
      <c r="X61" s="2" t="s">
        <v>26</v>
      </c>
      <c r="AE61" s="73" t="str">
        <f t="shared" si="1"/>
        <v>0850E107CA0400</v>
      </c>
      <c r="AF61" s="73" t="str">
        <f t="shared" si="2"/>
        <v>0850A0400</v>
      </c>
    </row>
    <row r="62" spans="1:32" s="2" customFormat="1" x14ac:dyDescent="0.25">
      <c r="A62" s="1"/>
      <c r="B62" s="1"/>
      <c r="C62" s="94" t="s">
        <v>179</v>
      </c>
      <c r="D62" s="67"/>
      <c r="E62" s="75"/>
      <c r="F62" s="69"/>
      <c r="G62" s="95">
        <v>850</v>
      </c>
      <c r="H62" s="70" t="s">
        <v>28</v>
      </c>
      <c r="I62" s="70"/>
      <c r="J62" s="96" t="s">
        <v>29</v>
      </c>
      <c r="K62" s="96" t="s">
        <v>29</v>
      </c>
      <c r="L62" s="89">
        <f t="array" ref="L62">INT(SUM(IF(('[1]Staff Data'!$U3:$U990="0850")*('[1]Staff Data'!$W3:$W990="A0401"),'[1]Staff Data'!$AB3:$AB990,0))+'[1]Other costs and income'!J36-M62)</f>
        <v>2000</v>
      </c>
      <c r="M62" s="7"/>
      <c r="N62" s="8"/>
      <c r="O62"/>
      <c r="P62"/>
      <c r="Q62"/>
      <c r="R62" t="s">
        <v>180</v>
      </c>
      <c r="S62" t="s">
        <v>24</v>
      </c>
      <c r="T62" t="s">
        <v>181</v>
      </c>
      <c r="U62"/>
      <c r="V62" s="2" t="str">
        <f t="shared" si="0"/>
        <v>E140C</v>
      </c>
      <c r="W62" s="2" t="s">
        <v>26</v>
      </c>
      <c r="X62" s="2" t="s">
        <v>26</v>
      </c>
      <c r="AE62" s="73" t="str">
        <f t="shared" si="1"/>
        <v>0850E107CA0401</v>
      </c>
      <c r="AF62" s="73" t="str">
        <f t="shared" si="2"/>
        <v>0850A0401</v>
      </c>
    </row>
    <row r="63" spans="1:32" s="2" customFormat="1" x14ac:dyDescent="0.25">
      <c r="A63" s="1"/>
      <c r="B63" s="1"/>
      <c r="C63" s="66" t="s">
        <v>182</v>
      </c>
      <c r="D63" s="67"/>
      <c r="E63" s="75"/>
      <c r="F63" s="69"/>
      <c r="G63" s="95">
        <v>850</v>
      </c>
      <c r="H63" s="70" t="s">
        <v>33</v>
      </c>
      <c r="I63" s="70"/>
      <c r="J63" s="96" t="s">
        <v>22</v>
      </c>
      <c r="K63" s="96" t="s">
        <v>22</v>
      </c>
      <c r="L63" s="89">
        <f t="array" ref="L63">INT(SUM(IF(('[1]Staff Data'!$U3:$U990="0850")*('[1]Staff Data'!$W3:$W990="A0402"),'[1]Staff Data'!$AB3:$AB990,0)))+'[1]Other costs and income'!J37-M63</f>
        <v>0</v>
      </c>
      <c r="M63" s="7"/>
      <c r="N63" s="8"/>
      <c r="O63"/>
      <c r="P63"/>
      <c r="Q63"/>
      <c r="R63"/>
      <c r="S63"/>
      <c r="T63"/>
      <c r="U63"/>
      <c r="AE63" s="73" t="str">
        <f t="shared" si="1"/>
        <v>0850E107CA0402</v>
      </c>
      <c r="AF63" s="73" t="str">
        <f t="shared" si="2"/>
        <v>0850A0402</v>
      </c>
    </row>
    <row r="64" spans="1:32" s="2" customFormat="1" x14ac:dyDescent="0.25">
      <c r="A64" s="1"/>
      <c r="B64" s="1"/>
      <c r="C64" s="66" t="s">
        <v>183</v>
      </c>
      <c r="D64" s="67"/>
      <c r="E64" s="75"/>
      <c r="F64" s="69"/>
      <c r="G64" s="95">
        <v>850</v>
      </c>
      <c r="H64" s="70" t="s">
        <v>37</v>
      </c>
      <c r="I64" s="70"/>
      <c r="J64" s="96" t="s">
        <v>22</v>
      </c>
      <c r="K64" s="96" t="s">
        <v>22</v>
      </c>
      <c r="L64" s="89">
        <f t="array" ref="L64">INT(SUM(IF(('[1]Staff Data'!$U3:$U990="0850")*('[1]Staff Data'!$W3:$W990="A0403"),'[1]Staff Data'!$AB3:$AB990,0)))+'[1]Other costs and income'!J38-M64</f>
        <v>0</v>
      </c>
      <c r="M64" s="7"/>
      <c r="N64" s="8"/>
      <c r="O64"/>
      <c r="P64"/>
      <c r="Q64"/>
      <c r="R64"/>
      <c r="S64"/>
      <c r="T64"/>
      <c r="U64"/>
      <c r="AE64" s="73" t="str">
        <f t="shared" si="1"/>
        <v>0850E107CA0403</v>
      </c>
      <c r="AF64" s="73" t="str">
        <f t="shared" si="2"/>
        <v>0850A0403</v>
      </c>
    </row>
    <row r="65" spans="1:32" s="2" customFormat="1" x14ac:dyDescent="0.25">
      <c r="A65" s="1"/>
      <c r="B65" s="1"/>
      <c r="C65" s="94" t="s">
        <v>184</v>
      </c>
      <c r="D65" s="67"/>
      <c r="E65" s="75"/>
      <c r="F65" s="69"/>
      <c r="G65" s="95">
        <v>850</v>
      </c>
      <c r="H65" s="70" t="s">
        <v>41</v>
      </c>
      <c r="I65" s="70"/>
      <c r="J65" s="96" t="s">
        <v>42</v>
      </c>
      <c r="K65" s="96" t="s">
        <v>42</v>
      </c>
      <c r="L65" s="89">
        <f t="array" ref="L65">INT(SUM(IF(('[1]Staff Data'!$U3:$U990="0850")*('[1]Staff Data'!$W3:$W990="A0404"),'[1]Staff Data'!$AB3:$AB990,0)))+'[1]Other costs and income'!J39-M65</f>
        <v>0</v>
      </c>
      <c r="M65" s="7"/>
      <c r="N65" s="8"/>
      <c r="O65"/>
      <c r="P65"/>
      <c r="Q65"/>
      <c r="R65"/>
      <c r="S65"/>
      <c r="T65"/>
      <c r="U65"/>
      <c r="AE65" s="73" t="str">
        <f t="shared" si="1"/>
        <v>0850E107CA0404</v>
      </c>
      <c r="AF65" s="73" t="str">
        <f t="shared" si="2"/>
        <v>0850A0404</v>
      </c>
    </row>
    <row r="66" spans="1:32" s="2" customFormat="1" x14ac:dyDescent="0.25">
      <c r="A66" s="1"/>
      <c r="B66" s="1"/>
      <c r="C66" s="94" t="s">
        <v>185</v>
      </c>
      <c r="D66" s="67"/>
      <c r="E66" s="75"/>
      <c r="F66" s="69"/>
      <c r="G66" s="95">
        <v>850</v>
      </c>
      <c r="H66" s="70" t="s">
        <v>46</v>
      </c>
      <c r="I66" s="70"/>
      <c r="J66" s="96" t="s">
        <v>47</v>
      </c>
      <c r="K66" s="96" t="s">
        <v>47</v>
      </c>
      <c r="L66" s="89">
        <f t="array" ref="L66">INT(SUM(IF(('[1]Staff Data'!$U3:$U990="0850")*('[1]Staff Data'!$W3:$W990="A0405"),'[1]Staff Data'!$AB3:$AB990,0)))+'[1]Other costs and income'!J40-M66</f>
        <v>0</v>
      </c>
      <c r="M66" s="7"/>
      <c r="N66" s="8"/>
      <c r="O66"/>
      <c r="P66"/>
      <c r="Q66"/>
      <c r="R66"/>
      <c r="S66"/>
      <c r="T66"/>
      <c r="U66"/>
      <c r="AE66" s="73" t="str">
        <f t="shared" si="1"/>
        <v>0850E107CA0405</v>
      </c>
      <c r="AF66" s="73" t="str">
        <f t="shared" si="2"/>
        <v>0850A0405</v>
      </c>
    </row>
    <row r="67" spans="1:32" s="2" customFormat="1" x14ac:dyDescent="0.25">
      <c r="A67" s="1"/>
      <c r="B67" s="1"/>
      <c r="C67" s="66" t="s">
        <v>186</v>
      </c>
      <c r="D67" s="67"/>
      <c r="E67" s="75"/>
      <c r="F67" s="69"/>
      <c r="G67" s="95">
        <v>850</v>
      </c>
      <c r="H67" s="70" t="s">
        <v>55</v>
      </c>
      <c r="I67" s="70"/>
      <c r="J67" s="96" t="s">
        <v>22</v>
      </c>
      <c r="K67" s="96" t="s">
        <v>22</v>
      </c>
      <c r="L67" s="89">
        <f t="array" ref="L67">INT(SUM(IF(('[1]Staff Data'!$U3:$U990="0850")*('[1]Staff Data'!$W3:$W990="A0408"),'[1]Staff Data'!$AB3:$AB990,0)))+'[1]Other costs and income'!J41-M67</f>
        <v>0</v>
      </c>
      <c r="M67" s="7"/>
      <c r="N67" s="8"/>
      <c r="O67"/>
      <c r="P67"/>
      <c r="Q67"/>
      <c r="R67"/>
      <c r="S67"/>
      <c r="T67"/>
      <c r="U67"/>
      <c r="AE67" s="73" t="str">
        <f t="shared" si="1"/>
        <v>0850E107CA0408</v>
      </c>
      <c r="AF67" s="73" t="str">
        <f t="shared" si="2"/>
        <v>0850A0408</v>
      </c>
    </row>
    <row r="68" spans="1:32" s="2" customFormat="1" x14ac:dyDescent="0.25">
      <c r="A68" s="1"/>
      <c r="B68" s="1"/>
      <c r="C68" s="94" t="s">
        <v>187</v>
      </c>
      <c r="D68" s="67"/>
      <c r="E68" s="75"/>
      <c r="F68" s="69"/>
      <c r="G68" s="95">
        <v>850</v>
      </c>
      <c r="H68" s="70" t="s">
        <v>75</v>
      </c>
      <c r="I68" s="70"/>
      <c r="J68" s="96" t="s">
        <v>42</v>
      </c>
      <c r="K68" s="96" t="s">
        <v>42</v>
      </c>
      <c r="L68" s="89">
        <f t="array" ref="L68">INT(SUM(IF(('[1]Staff Data'!$U3:$U990="0850")*('[1]Staff Data'!$W3:$W990="A0610"),'[1]Staff Data'!$AB3:$AB990,0)))+'[1]Other costs and income'!J42-M68</f>
        <v>0</v>
      </c>
      <c r="M68" s="7"/>
      <c r="N68" s="8"/>
      <c r="O68"/>
      <c r="P68"/>
      <c r="Q68"/>
      <c r="R68"/>
      <c r="S68"/>
      <c r="T68"/>
      <c r="U68"/>
      <c r="AE68" s="73" t="str">
        <f t="shared" si="1"/>
        <v>0850E107CA0610</v>
      </c>
      <c r="AF68" s="73" t="str">
        <f t="shared" si="2"/>
        <v>0850A0610</v>
      </c>
    </row>
    <row r="69" spans="1:32" x14ac:dyDescent="0.25">
      <c r="C69" s="97" t="s">
        <v>188</v>
      </c>
      <c r="D69" s="83"/>
      <c r="E69" s="84"/>
      <c r="F69" s="69"/>
      <c r="G69" s="95">
        <v>850</v>
      </c>
      <c r="H69" s="70" t="s">
        <v>79</v>
      </c>
      <c r="I69" s="70"/>
      <c r="J69" s="98" t="s">
        <v>42</v>
      </c>
      <c r="K69" s="98" t="s">
        <v>42</v>
      </c>
      <c r="L69" s="99">
        <f t="array" ref="L69">INT(SUM(IF(('[1]Staff Data'!$U3:$U990="0850")*('[1]Staff Data'!$W3:$W990="A0630"),'[1]Staff Data'!$AB3:$AB990,0)))+'[1]Other costs and income'!J43-M69</f>
        <v>9278</v>
      </c>
      <c r="N69" s="100"/>
      <c r="Q69"/>
      <c r="R69"/>
      <c r="S69"/>
      <c r="T69"/>
      <c r="U69"/>
      <c r="W69" s="2"/>
      <c r="AD69" s="2"/>
      <c r="AE69" s="73" t="str">
        <f t="shared" si="1"/>
        <v>0850E107CA0630</v>
      </c>
      <c r="AF69" s="73" t="str">
        <f t="shared" si="2"/>
        <v>0850A0630</v>
      </c>
    </row>
    <row r="70" spans="1:32" x14ac:dyDescent="0.25">
      <c r="C70" s="97" t="s">
        <v>189</v>
      </c>
      <c r="D70" s="83"/>
      <c r="E70" s="84"/>
      <c r="F70" s="69"/>
      <c r="G70" s="95">
        <v>850</v>
      </c>
      <c r="H70" s="70" t="s">
        <v>83</v>
      </c>
      <c r="I70" s="70"/>
      <c r="J70" s="98" t="s">
        <v>42</v>
      </c>
      <c r="K70" s="98" t="s">
        <v>42</v>
      </c>
      <c r="L70" s="99">
        <f t="array" ref="L70">INT(SUM(IF(('[1]Staff Data'!$U3:$U990="0850")*('[1]Staff Data'!$W3:$W990="A0631"),'[1]Staff Data'!$AB3:$AB990,0)))+'[1]Other costs and income'!J44-M70</f>
        <v>0</v>
      </c>
      <c r="N70" s="100"/>
      <c r="Q70"/>
      <c r="R70"/>
      <c r="S70"/>
      <c r="T70"/>
      <c r="U70"/>
      <c r="W70" s="2"/>
      <c r="AD70" s="2"/>
      <c r="AE70" s="73" t="str">
        <f t="shared" si="1"/>
        <v>0850E107CA0631</v>
      </c>
      <c r="AF70" s="73" t="str">
        <f t="shared" si="2"/>
        <v>0850A0631</v>
      </c>
    </row>
    <row r="71" spans="1:32" s="2" customFormat="1" x14ac:dyDescent="0.25">
      <c r="A71" s="1"/>
      <c r="B71" s="1"/>
      <c r="C71" s="94" t="s">
        <v>190</v>
      </c>
      <c r="D71" s="67"/>
      <c r="E71" s="75"/>
      <c r="F71" s="69"/>
      <c r="G71" s="95">
        <v>850</v>
      </c>
      <c r="H71" s="70" t="s">
        <v>87</v>
      </c>
      <c r="I71" s="70"/>
      <c r="J71" s="96" t="s">
        <v>42</v>
      </c>
      <c r="K71" s="96" t="s">
        <v>42</v>
      </c>
      <c r="L71" s="89">
        <f t="array" ref="L71">INT(SUM(IF(('[1]Staff Data'!$U3:$U990="0850")*('[1]Staff Data'!$W3:$W990="A0632"),'[1]Staff Data'!$AB3:$AB990,0)))+'[1]Other costs and income'!J45-M71</f>
        <v>0</v>
      </c>
      <c r="M71" s="7"/>
      <c r="N71" s="8"/>
      <c r="O71"/>
      <c r="P71"/>
      <c r="Q71"/>
      <c r="R71"/>
      <c r="S71"/>
      <c r="T71"/>
      <c r="U71"/>
      <c r="AE71" s="73" t="str">
        <f t="shared" si="1"/>
        <v>0850E107CA0632</v>
      </c>
      <c r="AF71" s="73" t="str">
        <f t="shared" si="2"/>
        <v>0850A0632</v>
      </c>
    </row>
    <row r="72" spans="1:32" s="2" customFormat="1" x14ac:dyDescent="0.25">
      <c r="A72" s="1"/>
      <c r="B72" s="1"/>
      <c r="C72" s="94" t="s">
        <v>191</v>
      </c>
      <c r="D72" s="67"/>
      <c r="E72" s="75"/>
      <c r="F72" s="69"/>
      <c r="G72" s="95">
        <v>850</v>
      </c>
      <c r="H72" s="70" t="s">
        <v>93</v>
      </c>
      <c r="I72" s="70"/>
      <c r="J72" s="96" t="s">
        <v>47</v>
      </c>
      <c r="K72" s="96" t="s">
        <v>47</v>
      </c>
      <c r="L72" s="89">
        <f t="array" ref="L72">INT(SUM(IF(('[1]Staff Data'!$U3:$U990="0850")*('[1]Staff Data'!$W3:$W990="A0633"),'[1]Staff Data'!$AB3:$AB990,0)))+'[1]Other costs and income'!J46-M72</f>
        <v>0</v>
      </c>
      <c r="M72" s="7"/>
      <c r="N72" s="8"/>
      <c r="O72"/>
      <c r="P72"/>
      <c r="Q72"/>
      <c r="R72"/>
      <c r="S72"/>
      <c r="T72"/>
      <c r="U72"/>
      <c r="AE72" s="73" t="str">
        <f t="shared" si="1"/>
        <v>0850E107CA0633</v>
      </c>
      <c r="AF72" s="73" t="str">
        <f t="shared" si="2"/>
        <v>0850A0633</v>
      </c>
    </row>
    <row r="73" spans="1:32" s="2" customFormat="1" x14ac:dyDescent="0.25">
      <c r="A73" s="1"/>
      <c r="B73" s="1"/>
      <c r="C73" s="94" t="s">
        <v>192</v>
      </c>
      <c r="D73" s="67"/>
      <c r="E73" s="75"/>
      <c r="F73" s="69"/>
      <c r="G73" s="95">
        <v>850</v>
      </c>
      <c r="H73" s="70" t="s">
        <v>98</v>
      </c>
      <c r="I73" s="70"/>
      <c r="J73" s="96" t="s">
        <v>42</v>
      </c>
      <c r="K73" s="96" t="s">
        <v>42</v>
      </c>
      <c r="L73" s="89">
        <f t="array" ref="L73">INT(SUM(IF(('[1]Staff Data'!$U3:$U990="0850")*('[1]Staff Data'!$W3:$W990="A0640"),'[1]Staff Data'!$AB3:$AB990,0)))+'[1]Other costs and income'!J47-M73</f>
        <v>0</v>
      </c>
      <c r="M73" s="7"/>
      <c r="N73" s="8"/>
      <c r="O73"/>
      <c r="P73"/>
      <c r="Q73"/>
      <c r="R73"/>
      <c r="S73"/>
      <c r="T73"/>
      <c r="U73"/>
      <c r="AE73" s="73" t="str">
        <f t="shared" si="1"/>
        <v>0850E107CA0640</v>
      </c>
      <c r="AF73" s="73" t="str">
        <f t="shared" si="2"/>
        <v>0850A0640</v>
      </c>
    </row>
    <row r="74" spans="1:32" s="2" customFormat="1" x14ac:dyDescent="0.25">
      <c r="A74" s="1"/>
      <c r="B74" s="1"/>
      <c r="C74" s="94" t="s">
        <v>193</v>
      </c>
      <c r="D74" s="67"/>
      <c r="E74" s="75"/>
      <c r="F74" s="69"/>
      <c r="G74" s="95">
        <v>850</v>
      </c>
      <c r="H74" s="70" t="s">
        <v>102</v>
      </c>
      <c r="I74" s="70"/>
      <c r="J74" s="96" t="s">
        <v>42</v>
      </c>
      <c r="K74" s="96" t="s">
        <v>42</v>
      </c>
      <c r="L74" s="89">
        <f t="array" ref="L74">INT(SUM(IF(('[1]Staff Data'!$U3:$U990="0850")*('[1]Staff Data'!$W3:$W990="A0655"),'[1]Staff Data'!$AB3:$AB990,0)))+'[1]Other costs and income'!J48-M74</f>
        <v>0</v>
      </c>
      <c r="M74" s="7"/>
      <c r="N74" s="8"/>
      <c r="O74"/>
      <c r="P74"/>
      <c r="Q74"/>
      <c r="R74"/>
      <c r="S74"/>
      <c r="T74"/>
      <c r="U74"/>
      <c r="AE74" s="73" t="str">
        <f t="shared" si="1"/>
        <v>0850E107CA0655</v>
      </c>
      <c r="AF74" s="73" t="str">
        <f t="shared" si="2"/>
        <v>0850A0655</v>
      </c>
    </row>
    <row r="75" spans="1:32" s="2" customFormat="1" x14ac:dyDescent="0.25">
      <c r="A75" s="1"/>
      <c r="B75" s="1"/>
      <c r="C75" s="94" t="s">
        <v>194</v>
      </c>
      <c r="D75" s="67"/>
      <c r="E75" s="75"/>
      <c r="F75" s="69"/>
      <c r="G75" s="95">
        <v>850</v>
      </c>
      <c r="H75" s="70" t="s">
        <v>114</v>
      </c>
      <c r="I75" s="70"/>
      <c r="J75" s="96" t="s">
        <v>115</v>
      </c>
      <c r="K75" s="96" t="s">
        <v>115</v>
      </c>
      <c r="L75" s="89">
        <f t="array" ref="L75">INT(SUM(IF(('[1]Staff Data'!$U3:$U990="0850")*('[1]Staff Data'!$W3:$W990="A0700"),'[1]Staff Data'!$AB3:$AB990,0)))+'[1]Other costs and income'!J49-M75</f>
        <v>2236</v>
      </c>
      <c r="M75" s="7"/>
      <c r="N75" s="8"/>
      <c r="O75"/>
      <c r="P75"/>
      <c r="Q75"/>
      <c r="R75"/>
      <c r="S75"/>
      <c r="T75"/>
      <c r="U75"/>
      <c r="AE75" s="73" t="str">
        <f t="shared" si="1"/>
        <v>0850E107CA0700</v>
      </c>
      <c r="AF75" s="73" t="str">
        <f t="shared" si="2"/>
        <v>0850A0700</v>
      </c>
    </row>
    <row r="76" spans="1:32" s="2" customFormat="1" x14ac:dyDescent="0.25">
      <c r="A76" s="1"/>
      <c r="B76" s="1"/>
      <c r="C76" s="94" t="s">
        <v>195</v>
      </c>
      <c r="D76" s="67"/>
      <c r="E76" s="75"/>
      <c r="F76" s="69"/>
      <c r="G76" s="95">
        <v>850</v>
      </c>
      <c r="H76" s="70" t="s">
        <v>120</v>
      </c>
      <c r="I76" s="70"/>
      <c r="J76" s="96" t="s">
        <v>115</v>
      </c>
      <c r="K76" s="96" t="s">
        <v>115</v>
      </c>
      <c r="L76" s="89">
        <f t="array" ref="L76">INT(SUM(IF(('[1]Staff Data'!$U3:$U990="0850")*('[1]Staff Data'!$W3:$W990="A0701"),'[1]Staff Data'!$AB3:$AB990,0)))+'[1]Other costs and income'!J50-M76</f>
        <v>0</v>
      </c>
      <c r="M76" s="7"/>
      <c r="N76" s="8"/>
      <c r="O76"/>
      <c r="P76"/>
      <c r="Q76"/>
      <c r="R76"/>
      <c r="S76"/>
      <c r="T76"/>
      <c r="U76"/>
      <c r="AE76" s="73" t="str">
        <f t="shared" si="1"/>
        <v>0850E107CA0701</v>
      </c>
      <c r="AF76" s="73" t="str">
        <f t="shared" si="2"/>
        <v>0850A0701</v>
      </c>
    </row>
    <row r="77" spans="1:32" s="2" customFormat="1" x14ac:dyDescent="0.25">
      <c r="A77" s="1"/>
      <c r="B77" s="1"/>
      <c r="C77" s="94" t="s">
        <v>196</v>
      </c>
      <c r="D77" s="67"/>
      <c r="E77" s="75"/>
      <c r="F77" s="69"/>
      <c r="G77" s="95">
        <v>850</v>
      </c>
      <c r="H77" s="70" t="s">
        <v>134</v>
      </c>
      <c r="I77" s="70"/>
      <c r="J77" s="96" t="s">
        <v>47</v>
      </c>
      <c r="K77" s="96" t="s">
        <v>47</v>
      </c>
      <c r="L77" s="89">
        <f t="array" ref="L77">INT(SUM(IF(('[1]Staff Data'!$U3:$U990="0850")*('[1]Staff Data'!$W3:$W990="A0750"),'[1]Staff Data'!$AB3:$AB990,0)))+'[1]Other costs and income'!J51-M77</f>
        <v>0</v>
      </c>
      <c r="M77" s="7"/>
      <c r="N77" s="8"/>
      <c r="O77"/>
      <c r="P77"/>
      <c r="Q77"/>
      <c r="R77"/>
      <c r="S77"/>
      <c r="T77"/>
      <c r="U77"/>
      <c r="AE77" s="73" t="str">
        <f t="shared" si="1"/>
        <v>0850E107CA0750</v>
      </c>
      <c r="AF77" s="73" t="str">
        <f t="shared" si="2"/>
        <v>0850A0750</v>
      </c>
    </row>
    <row r="78" spans="1:32" s="2" customFormat="1" x14ac:dyDescent="0.25">
      <c r="A78" s="1"/>
      <c r="B78" s="1"/>
      <c r="C78" s="94" t="s">
        <v>197</v>
      </c>
      <c r="D78" s="67"/>
      <c r="E78" s="75"/>
      <c r="F78" s="69"/>
      <c r="G78" s="95">
        <v>850</v>
      </c>
      <c r="H78" s="70" t="s">
        <v>143</v>
      </c>
      <c r="I78" s="70"/>
      <c r="J78" s="96" t="s">
        <v>144</v>
      </c>
      <c r="K78" s="96" t="s">
        <v>144</v>
      </c>
      <c r="L78" s="89">
        <f t="array" ref="L78">INT(SUM(IF(('[1]Staff Data'!$U3:$U990="0850")*('[1]Staff Data'!$W3:$W990="A0770"),'[1]Staff Data'!$AB3:$AB990,0)))+'[1]Other costs and income'!J52-M78</f>
        <v>2843</v>
      </c>
      <c r="M78" s="7"/>
      <c r="N78" s="8"/>
      <c r="O78"/>
      <c r="P78"/>
      <c r="Q78"/>
      <c r="R78"/>
      <c r="S78"/>
      <c r="T78"/>
      <c r="U78"/>
      <c r="AE78" s="73" t="str">
        <f t="shared" si="1"/>
        <v>0850E107CA0770</v>
      </c>
      <c r="AF78" s="73" t="str">
        <f t="shared" si="2"/>
        <v>0850A0770</v>
      </c>
    </row>
    <row r="79" spans="1:32" s="2" customFormat="1" x14ac:dyDescent="0.25">
      <c r="A79" s="1"/>
      <c r="B79" s="1"/>
      <c r="C79" s="94" t="s">
        <v>198</v>
      </c>
      <c r="D79" s="67"/>
      <c r="E79" s="75"/>
      <c r="F79" s="69"/>
      <c r="G79" s="95">
        <v>850</v>
      </c>
      <c r="H79" s="70" t="s">
        <v>148</v>
      </c>
      <c r="I79" s="70"/>
      <c r="J79" s="96" t="s">
        <v>144</v>
      </c>
      <c r="K79" s="96" t="s">
        <v>144</v>
      </c>
      <c r="L79" s="89">
        <f t="array" ref="L79">INT(SUM(IF(('[1]Staff Data'!$U$3:$U$990="0850")*('[1]Staff Data'!$W$3:$W$990="A0771"),'[1]Staff Data'!$AB$3:$AB$990,0)))+'[1]Other costs and income'!J53-M79</f>
        <v>0</v>
      </c>
      <c r="M79" s="7"/>
      <c r="N79" s="8"/>
      <c r="O79"/>
      <c r="P79"/>
      <c r="Q79"/>
      <c r="R79"/>
      <c r="S79"/>
      <c r="T79"/>
      <c r="U79"/>
      <c r="AE79" s="73" t="str">
        <f t="shared" si="1"/>
        <v>0850E107CA0771</v>
      </c>
      <c r="AF79" s="73" t="str">
        <f t="shared" si="2"/>
        <v>0850A0771</v>
      </c>
    </row>
    <row r="80" spans="1:32" s="2" customFormat="1" x14ac:dyDescent="0.25">
      <c r="A80" s="1"/>
      <c r="B80" s="1"/>
      <c r="C80" s="94" t="s">
        <v>199</v>
      </c>
      <c r="D80" s="67"/>
      <c r="E80" s="75"/>
      <c r="F80" s="69"/>
      <c r="G80" s="95">
        <v>850</v>
      </c>
      <c r="H80" s="70" t="s">
        <v>164</v>
      </c>
      <c r="I80" s="70"/>
      <c r="J80" s="96" t="s">
        <v>160</v>
      </c>
      <c r="K80" s="96" t="s">
        <v>160</v>
      </c>
      <c r="L80" s="89">
        <f t="array" ref="L80">INT(SUM(IF(('[1]Staff Data'!$U3:$U990="0850")*('[1]Staff Data'!$W3:$W990="A0800"),'[1]Staff Data'!$AB3:$AB990,0)))+'[1]Other costs and income'!J54-M80</f>
        <v>0</v>
      </c>
      <c r="M80" s="7"/>
      <c r="N80" s="8"/>
      <c r="O80"/>
      <c r="P80"/>
      <c r="Q80"/>
      <c r="R80"/>
      <c r="S80"/>
      <c r="T80"/>
      <c r="U80"/>
      <c r="AE80" s="73" t="str">
        <f t="shared" si="1"/>
        <v>0850E107CA0800</v>
      </c>
      <c r="AF80" s="73" t="str">
        <f t="shared" si="2"/>
        <v>0850A0800</v>
      </c>
    </row>
    <row r="81" spans="1:32" x14ac:dyDescent="0.25">
      <c r="C81" s="97" t="s">
        <v>200</v>
      </c>
      <c r="D81" s="83"/>
      <c r="E81" s="84"/>
      <c r="F81" s="69"/>
      <c r="G81" s="95">
        <v>850</v>
      </c>
      <c r="H81" s="70" t="s">
        <v>168</v>
      </c>
      <c r="I81" s="70"/>
      <c r="J81" s="98" t="s">
        <v>47</v>
      </c>
      <c r="K81" s="98" t="s">
        <v>47</v>
      </c>
      <c r="L81" s="99">
        <f t="array" ref="L81">INT(SUM(IF(('[1]Staff Data'!$U3:$U990="0850")*('[1]Staff Data'!$W3:$W990="A0830"),'[1]Staff Data'!$AB3:$AB990,0)))+'[1]Other costs and income'!J55-M81</f>
        <v>500</v>
      </c>
      <c r="N81" s="100"/>
      <c r="Q81"/>
      <c r="R81"/>
      <c r="S81"/>
      <c r="T81"/>
      <c r="U81"/>
      <c r="W81" s="2"/>
      <c r="AD81" s="2"/>
      <c r="AE81" s="73" t="str">
        <f t="shared" si="1"/>
        <v>0850E107CA0830</v>
      </c>
      <c r="AF81" s="73" t="str">
        <f t="shared" si="2"/>
        <v>0850A0830</v>
      </c>
    </row>
    <row r="82" spans="1:32" s="2" customFormat="1" x14ac:dyDescent="0.25">
      <c r="A82" s="1"/>
      <c r="B82" s="1"/>
      <c r="C82" s="94" t="s">
        <v>201</v>
      </c>
      <c r="D82" s="67"/>
      <c r="E82" s="75"/>
      <c r="F82" s="69"/>
      <c r="G82" s="95">
        <v>858</v>
      </c>
      <c r="H82" s="70" t="s">
        <v>21</v>
      </c>
      <c r="I82" s="70"/>
      <c r="J82" s="96" t="s">
        <v>22</v>
      </c>
      <c r="K82" s="96" t="s">
        <v>22</v>
      </c>
      <c r="L82" s="89">
        <f t="array" ref="L82">INT(SUM(IF(('[1]Staff Data'!$U3:$U990="0858")*('[1]Staff Data'!$W3:$W990="A0400"),'[1]Staff Data'!$AB3:$AB990,0)))-M82</f>
        <v>647</v>
      </c>
      <c r="M82" s="7"/>
      <c r="N82" s="8"/>
      <c r="O82"/>
      <c r="P82"/>
      <c r="Q82"/>
      <c r="R82"/>
      <c r="S82"/>
      <c r="T82"/>
      <c r="U82"/>
      <c r="AE82" s="73" t="str">
        <f t="shared" si="1"/>
        <v>0858E107CA0400</v>
      </c>
      <c r="AF82" s="73" t="str">
        <f t="shared" si="2"/>
        <v>0858A0400</v>
      </c>
    </row>
    <row r="83" spans="1:32" s="2" customFormat="1" x14ac:dyDescent="0.25">
      <c r="A83" s="1"/>
      <c r="B83" s="1"/>
      <c r="C83" s="94" t="s">
        <v>202</v>
      </c>
      <c r="D83" s="67"/>
      <c r="E83" s="75"/>
      <c r="F83" s="69"/>
      <c r="G83" s="95">
        <v>858</v>
      </c>
      <c r="H83" s="70" t="s">
        <v>28</v>
      </c>
      <c r="I83" s="70"/>
      <c r="J83" s="96" t="s">
        <v>29</v>
      </c>
      <c r="K83" s="96" t="s">
        <v>29</v>
      </c>
      <c r="L83" s="89">
        <f t="array" ref="L83">SUM(IF(('[1]Staff Data'!$U1:$U470="0858")*('[1]Staff Data'!$W1:$W470="A0401"),'[1]Staff Data'!$AB1:$AB470,0))+'[1]Other costs and income'!J56-M83</f>
        <v>0</v>
      </c>
      <c r="M83" s="7"/>
      <c r="N83" s="8"/>
      <c r="O83"/>
      <c r="P83"/>
      <c r="Q83"/>
      <c r="R83"/>
      <c r="S83"/>
      <c r="T83"/>
      <c r="U83"/>
      <c r="AE83" s="73" t="str">
        <f t="shared" si="1"/>
        <v>0858E107CA0401</v>
      </c>
      <c r="AF83" s="73" t="str">
        <f t="shared" si="2"/>
        <v>0858A0401</v>
      </c>
    </row>
    <row r="84" spans="1:32" s="2" customFormat="1" x14ac:dyDescent="0.25">
      <c r="A84" s="1"/>
      <c r="B84" s="1"/>
      <c r="C84" s="66" t="s">
        <v>203</v>
      </c>
      <c r="D84" s="67"/>
      <c r="E84" s="75"/>
      <c r="F84" s="69"/>
      <c r="G84" s="95">
        <v>858</v>
      </c>
      <c r="H84" s="70" t="s">
        <v>33</v>
      </c>
      <c r="I84" s="70"/>
      <c r="J84" s="96" t="s">
        <v>22</v>
      </c>
      <c r="K84" s="96" t="s">
        <v>22</v>
      </c>
      <c r="L84" s="89">
        <f t="array" ref="L84">INT(SUM(IF(('[1]Staff Data'!$U3:$U990="0858")*('[1]Staff Data'!$W3:$W990="A0402"),'[1]Staff Data'!$AB3:$AB990,0)))-M84</f>
        <v>0</v>
      </c>
      <c r="M84" s="7"/>
      <c r="N84" s="8"/>
      <c r="O84" s="101"/>
      <c r="P84"/>
      <c r="Q84"/>
      <c r="R84"/>
      <c r="S84"/>
      <c r="T84"/>
      <c r="U84"/>
      <c r="AE84" s="73" t="str">
        <f t="shared" si="1"/>
        <v>0858E107CA0402</v>
      </c>
      <c r="AF84" s="73" t="str">
        <f t="shared" si="2"/>
        <v>0858A0402</v>
      </c>
    </row>
    <row r="85" spans="1:32" s="2" customFormat="1" x14ac:dyDescent="0.25">
      <c r="A85" s="1"/>
      <c r="B85" s="1"/>
      <c r="C85" s="66" t="s">
        <v>204</v>
      </c>
      <c r="D85" s="67"/>
      <c r="E85" s="75"/>
      <c r="F85" s="69"/>
      <c r="G85" s="95">
        <v>858</v>
      </c>
      <c r="H85" s="70" t="s">
        <v>37</v>
      </c>
      <c r="I85" s="70"/>
      <c r="J85" s="96" t="s">
        <v>22</v>
      </c>
      <c r="K85" s="96" t="s">
        <v>22</v>
      </c>
      <c r="L85" s="89">
        <f t="array" ref="L85">INT(SUM(IF(('[1]Staff Data'!$U3:$U990="0858")*('[1]Staff Data'!$W3:$W990="A0403"),'[1]Staff Data'!$AB3:$AB990,0)))-M85</f>
        <v>0</v>
      </c>
      <c r="M85" s="7"/>
      <c r="N85" s="8"/>
      <c r="O85"/>
      <c r="P85"/>
      <c r="Q85"/>
      <c r="R85"/>
      <c r="S85"/>
      <c r="T85"/>
      <c r="U85"/>
      <c r="AE85" s="73" t="str">
        <f t="shared" si="1"/>
        <v>0858E107CA0403</v>
      </c>
      <c r="AF85" s="73" t="str">
        <f t="shared" si="2"/>
        <v>0858A0403</v>
      </c>
    </row>
    <row r="86" spans="1:32" s="2" customFormat="1" x14ac:dyDescent="0.25">
      <c r="A86" s="1"/>
      <c r="B86" s="1"/>
      <c r="C86" s="94" t="s">
        <v>205</v>
      </c>
      <c r="D86" s="67"/>
      <c r="E86" s="75"/>
      <c r="F86" s="69"/>
      <c r="G86" s="95">
        <v>858</v>
      </c>
      <c r="H86" s="70" t="s">
        <v>41</v>
      </c>
      <c r="I86" s="70"/>
      <c r="J86" s="96" t="s">
        <v>42</v>
      </c>
      <c r="K86" s="96" t="s">
        <v>42</v>
      </c>
      <c r="L86" s="89">
        <f t="array" ref="L86">INT(SUM(IF(('[1]Staff Data'!$U3:$U990="0858")*('[1]Staff Data'!$W3:$W990="A0404"),'[1]Staff Data'!$AB3:$AB990,0)))-M86</f>
        <v>0</v>
      </c>
      <c r="M86" s="7"/>
      <c r="N86" s="8"/>
      <c r="O86"/>
      <c r="P86"/>
      <c r="Q86"/>
      <c r="R86"/>
      <c r="S86"/>
      <c r="T86"/>
      <c r="U86"/>
      <c r="AE86" s="73" t="str">
        <f t="shared" ref="AE86:AE139" si="3">TEXT(G86,"0000")&amp;""&amp;$C$12&amp;""&amp;H86</f>
        <v>0858E107CA0404</v>
      </c>
      <c r="AF86" s="73" t="str">
        <f t="shared" ref="AF86:AF139" si="4">TEXT(G86,"0000")&amp;""&amp;$L$14&amp;""&amp;H86</f>
        <v>0858A0404</v>
      </c>
    </row>
    <row r="87" spans="1:32" x14ac:dyDescent="0.25">
      <c r="C87" s="97" t="s">
        <v>206</v>
      </c>
      <c r="D87" s="83"/>
      <c r="E87" s="84"/>
      <c r="F87" s="69"/>
      <c r="G87" s="95">
        <v>858</v>
      </c>
      <c r="H87" s="70" t="s">
        <v>46</v>
      </c>
      <c r="I87" s="70"/>
      <c r="J87" s="98" t="s">
        <v>47</v>
      </c>
      <c r="K87" s="98" t="s">
        <v>47</v>
      </c>
      <c r="L87" s="90">
        <f t="array" ref="L87">INT(SUM(IF(('[1]Staff Data'!$U3:$U990="0858")*('[1]Staff Data'!$W3:$W990="A0405"),'[1]Staff Data'!$AB3:$AB990,0)))-M87</f>
        <v>0</v>
      </c>
      <c r="N87" s="100"/>
      <c r="Q87"/>
      <c r="R87"/>
      <c r="S87"/>
      <c r="T87"/>
      <c r="U87"/>
      <c r="AD87" s="2"/>
      <c r="AE87" s="73" t="str">
        <f t="shared" si="3"/>
        <v>0858E107CA0405</v>
      </c>
      <c r="AF87" s="73" t="str">
        <f t="shared" si="4"/>
        <v>0858A0405</v>
      </c>
    </row>
    <row r="88" spans="1:32" s="2" customFormat="1" x14ac:dyDescent="0.25">
      <c r="A88" s="1"/>
      <c r="B88" s="1"/>
      <c r="C88" s="66" t="s">
        <v>207</v>
      </c>
      <c r="D88" s="67"/>
      <c r="E88" s="75"/>
      <c r="F88" s="69"/>
      <c r="G88" s="95">
        <v>858</v>
      </c>
      <c r="H88" s="70" t="s">
        <v>55</v>
      </c>
      <c r="I88" s="70"/>
      <c r="J88" s="96" t="s">
        <v>22</v>
      </c>
      <c r="K88" s="96" t="s">
        <v>22</v>
      </c>
      <c r="L88" s="89">
        <f t="array" ref="L88">INT(SUM(IF(('[1]Staff Data'!$U3:$U990="0858")*('[1]Staff Data'!$W3:$W990="A0408"),'[1]Staff Data'!$AB3:$AB990,0)))-M88</f>
        <v>0</v>
      </c>
      <c r="M88" s="7"/>
      <c r="N88" s="8"/>
      <c r="O88"/>
      <c r="P88"/>
      <c r="Q88"/>
      <c r="R88"/>
      <c r="S88"/>
      <c r="T88"/>
      <c r="U88"/>
      <c r="AE88" s="73" t="str">
        <f t="shared" si="3"/>
        <v>0858E107CA0408</v>
      </c>
      <c r="AF88" s="73" t="str">
        <f t="shared" si="4"/>
        <v>0858A0408</v>
      </c>
    </row>
    <row r="89" spans="1:32" s="2" customFormat="1" x14ac:dyDescent="0.25">
      <c r="A89" s="1"/>
      <c r="B89" s="1"/>
      <c r="C89" s="94" t="s">
        <v>208</v>
      </c>
      <c r="D89" s="67"/>
      <c r="E89" s="75"/>
      <c r="F89" s="69"/>
      <c r="G89" s="95">
        <v>858</v>
      </c>
      <c r="H89" s="70" t="s">
        <v>75</v>
      </c>
      <c r="I89" s="70"/>
      <c r="J89" s="96" t="s">
        <v>42</v>
      </c>
      <c r="K89" s="96" t="s">
        <v>42</v>
      </c>
      <c r="L89" s="89">
        <f t="array" ref="L89">INT(SUM(IF(('[1]Staff Data'!$U3:$U990="0858")*('[1]Staff Data'!$W3:$W990="A0610"),'[1]Staff Data'!$AB3:$AB990,0)))-M89</f>
        <v>0</v>
      </c>
      <c r="M89" s="7"/>
      <c r="N89" s="8"/>
      <c r="O89"/>
      <c r="P89"/>
      <c r="Q89"/>
      <c r="R89"/>
      <c r="S89"/>
      <c r="T89"/>
      <c r="U89"/>
      <c r="AE89" s="73" t="str">
        <f t="shared" si="3"/>
        <v>0858E107CA0610</v>
      </c>
      <c r="AF89" s="73" t="str">
        <f t="shared" si="4"/>
        <v>0858A0610</v>
      </c>
    </row>
    <row r="90" spans="1:32" s="2" customFormat="1" x14ac:dyDescent="0.25">
      <c r="A90" s="1"/>
      <c r="B90" s="1"/>
      <c r="C90" s="94" t="s">
        <v>209</v>
      </c>
      <c r="D90" s="67"/>
      <c r="E90" s="75"/>
      <c r="F90" s="69"/>
      <c r="G90" s="95">
        <v>858</v>
      </c>
      <c r="H90" s="70" t="s">
        <v>79</v>
      </c>
      <c r="I90" s="70"/>
      <c r="J90" s="96" t="s">
        <v>42</v>
      </c>
      <c r="K90" s="96" t="s">
        <v>42</v>
      </c>
      <c r="L90" s="89">
        <f t="array" ref="L90">INT(SUM(IF(('[1]Staff Data'!$U3:$U990="0858")*('[1]Staff Data'!$W3:$W990="A0630"),'[1]Staff Data'!$AB3:$AB990,0)))-M90</f>
        <v>0</v>
      </c>
      <c r="M90" s="7"/>
      <c r="N90" s="8"/>
      <c r="O90"/>
      <c r="P90"/>
      <c r="Q90"/>
      <c r="R90"/>
      <c r="S90"/>
      <c r="T90"/>
      <c r="U90"/>
      <c r="AE90" s="73" t="str">
        <f t="shared" si="3"/>
        <v>0858E107CA0630</v>
      </c>
      <c r="AF90" s="73" t="str">
        <f t="shared" si="4"/>
        <v>0858A0630</v>
      </c>
    </row>
    <row r="91" spans="1:32" s="2" customFormat="1" x14ac:dyDescent="0.25">
      <c r="A91" s="1"/>
      <c r="B91" s="1"/>
      <c r="C91" s="94" t="s">
        <v>210</v>
      </c>
      <c r="D91" s="67"/>
      <c r="E91" s="75"/>
      <c r="F91" s="69"/>
      <c r="G91" s="95">
        <v>858</v>
      </c>
      <c r="H91" s="70" t="s">
        <v>83</v>
      </c>
      <c r="I91" s="70"/>
      <c r="J91" s="96" t="s">
        <v>42</v>
      </c>
      <c r="K91" s="96" t="s">
        <v>42</v>
      </c>
      <c r="L91" s="89">
        <f t="array" ref="L91">INT(SUM(IF(('[1]Staff Data'!$U3:$U990="0858")*('[1]Staff Data'!$W3:$W990="A0631"),'[1]Staff Data'!$AB3:$AB990,0)))-M91</f>
        <v>0</v>
      </c>
      <c r="M91" s="7"/>
      <c r="N91" s="8"/>
      <c r="O91"/>
      <c r="P91"/>
      <c r="Q91"/>
      <c r="R91"/>
      <c r="S91"/>
      <c r="T91"/>
      <c r="U91"/>
      <c r="AE91" s="73" t="str">
        <f t="shared" si="3"/>
        <v>0858E107CA0631</v>
      </c>
      <c r="AF91" s="73" t="str">
        <f t="shared" si="4"/>
        <v>0858A0631</v>
      </c>
    </row>
    <row r="92" spans="1:32" s="2" customFormat="1" x14ac:dyDescent="0.25">
      <c r="A92" s="1"/>
      <c r="B92" s="1"/>
      <c r="C92" s="94" t="s">
        <v>211</v>
      </c>
      <c r="D92" s="67"/>
      <c r="E92" s="75"/>
      <c r="F92" s="69"/>
      <c r="G92" s="95">
        <v>858</v>
      </c>
      <c r="H92" s="70" t="s">
        <v>87</v>
      </c>
      <c r="I92" s="70"/>
      <c r="J92" s="96" t="s">
        <v>42</v>
      </c>
      <c r="K92" s="96" t="s">
        <v>42</v>
      </c>
      <c r="L92" s="89">
        <f t="array" ref="L92">INT(SUM(IF(('[1]Staff Data'!$U3:$U990="0858")*('[1]Staff Data'!$W3:$W990="A0632"),'[1]Staff Data'!$AB3:$AB990,0)))-M92</f>
        <v>0</v>
      </c>
      <c r="M92" s="7"/>
      <c r="N92" s="8"/>
      <c r="O92"/>
      <c r="P92"/>
      <c r="Q92"/>
      <c r="R92"/>
      <c r="S92"/>
      <c r="T92"/>
      <c r="U92"/>
      <c r="AE92" s="73" t="str">
        <f t="shared" si="3"/>
        <v>0858E107CA0632</v>
      </c>
      <c r="AF92" s="73" t="str">
        <f t="shared" si="4"/>
        <v>0858A0632</v>
      </c>
    </row>
    <row r="93" spans="1:32" x14ac:dyDescent="0.25">
      <c r="C93" s="97" t="s">
        <v>212</v>
      </c>
      <c r="D93" s="83"/>
      <c r="E93" s="84"/>
      <c r="F93" s="69"/>
      <c r="G93" s="95">
        <v>858</v>
      </c>
      <c r="H93" s="70" t="s">
        <v>93</v>
      </c>
      <c r="I93" s="70"/>
      <c r="J93" s="98" t="s">
        <v>47</v>
      </c>
      <c r="K93" s="98" t="s">
        <v>47</v>
      </c>
      <c r="L93" s="90">
        <f t="array" ref="L93">INT(SUM(IF(('[1]Staff Data'!$U3:$U990="0858")*('[1]Staff Data'!$W3:$W990="A0633"),'[1]Staff Data'!$AB3:$AB990,0)))-M93</f>
        <v>0</v>
      </c>
      <c r="N93" s="100"/>
      <c r="Q93"/>
      <c r="R93"/>
      <c r="S93"/>
      <c r="T93"/>
      <c r="U93"/>
      <c r="AD93" s="2"/>
      <c r="AE93" s="73" t="str">
        <f t="shared" si="3"/>
        <v>0858E107CA0633</v>
      </c>
      <c r="AF93" s="73" t="str">
        <f t="shared" si="4"/>
        <v>0858A0633</v>
      </c>
    </row>
    <row r="94" spans="1:32" s="2" customFormat="1" x14ac:dyDescent="0.25">
      <c r="A94" s="1"/>
      <c r="B94" s="1"/>
      <c r="C94" s="94" t="s">
        <v>213</v>
      </c>
      <c r="D94" s="67"/>
      <c r="E94" s="75"/>
      <c r="F94" s="69"/>
      <c r="G94" s="95">
        <v>858</v>
      </c>
      <c r="H94" s="70" t="s">
        <v>98</v>
      </c>
      <c r="I94" s="70"/>
      <c r="J94" s="96" t="s">
        <v>42</v>
      </c>
      <c r="K94" s="96" t="s">
        <v>42</v>
      </c>
      <c r="L94" s="89">
        <f t="array" ref="L94">INT(SUM(IF(('[1]Staff Data'!$U3:$U990="0858")*('[1]Staff Data'!$W3:$W990="A0640"),'[1]Staff Data'!$AB3:$AB990,0)))-M94</f>
        <v>0</v>
      </c>
      <c r="M94" s="7"/>
      <c r="N94" s="8"/>
      <c r="O94"/>
      <c r="P94"/>
      <c r="Q94"/>
      <c r="R94"/>
      <c r="S94"/>
      <c r="T94"/>
      <c r="U94"/>
      <c r="AE94" s="73" t="str">
        <f t="shared" si="3"/>
        <v>0858E107CA0640</v>
      </c>
      <c r="AF94" s="73" t="str">
        <f t="shared" si="4"/>
        <v>0858A0640</v>
      </c>
    </row>
    <row r="95" spans="1:32" s="2" customFormat="1" x14ac:dyDescent="0.25">
      <c r="A95" s="1"/>
      <c r="B95" s="1"/>
      <c r="C95" s="94" t="s">
        <v>214</v>
      </c>
      <c r="D95" s="67"/>
      <c r="E95" s="75"/>
      <c r="F95" s="69"/>
      <c r="G95" s="95">
        <v>858</v>
      </c>
      <c r="H95" s="70" t="s">
        <v>102</v>
      </c>
      <c r="I95" s="70"/>
      <c r="J95" s="96" t="s">
        <v>42</v>
      </c>
      <c r="K95" s="96" t="s">
        <v>42</v>
      </c>
      <c r="L95" s="89">
        <f t="array" ref="L95">INT(SUM(IF(('[1]Staff Data'!$U3:$U990="0858")*('[1]Staff Data'!$W3:$W990="A0655"),'[1]Staff Data'!$AB3:$AB990,0)))-M95</f>
        <v>0</v>
      </c>
      <c r="M95" s="7"/>
      <c r="N95" s="8"/>
      <c r="O95"/>
      <c r="P95"/>
      <c r="Q95"/>
      <c r="R95"/>
      <c r="S95"/>
      <c r="T95"/>
      <c r="U95"/>
      <c r="AE95" s="73" t="str">
        <f t="shared" si="3"/>
        <v>0858E107CA0655</v>
      </c>
      <c r="AF95" s="73" t="str">
        <f t="shared" si="4"/>
        <v>0858A0655</v>
      </c>
    </row>
    <row r="96" spans="1:32" s="2" customFormat="1" x14ac:dyDescent="0.25">
      <c r="A96" s="1"/>
      <c r="B96" s="1"/>
      <c r="C96" s="94" t="s">
        <v>215</v>
      </c>
      <c r="D96" s="67"/>
      <c r="E96" s="75"/>
      <c r="F96" s="69"/>
      <c r="G96" s="95">
        <v>858</v>
      </c>
      <c r="H96" s="70" t="s">
        <v>114</v>
      </c>
      <c r="I96" s="70"/>
      <c r="J96" s="96" t="s">
        <v>115</v>
      </c>
      <c r="K96" s="96" t="s">
        <v>115</v>
      </c>
      <c r="L96" s="89">
        <f t="array" ref="L96">INT(SUM(IF(('[1]Staff Data'!$U3:$U990="0858")*('[1]Staff Data'!$W3:$W990="A0700"),'[1]Staff Data'!$AB3:$AB990,0)))-M96</f>
        <v>0</v>
      </c>
      <c r="M96" s="7"/>
      <c r="N96" s="8"/>
      <c r="O96"/>
      <c r="P96"/>
      <c r="Q96"/>
      <c r="R96"/>
      <c r="S96"/>
      <c r="T96"/>
      <c r="U96"/>
      <c r="AE96" s="73" t="str">
        <f t="shared" si="3"/>
        <v>0858E107CA0700</v>
      </c>
      <c r="AF96" s="73" t="str">
        <f t="shared" si="4"/>
        <v>0858A0700</v>
      </c>
    </row>
    <row r="97" spans="1:32" s="2" customFormat="1" x14ac:dyDescent="0.25">
      <c r="A97" s="1"/>
      <c r="B97" s="1"/>
      <c r="C97" s="94" t="s">
        <v>216</v>
      </c>
      <c r="D97" s="67"/>
      <c r="E97" s="75"/>
      <c r="F97" s="69"/>
      <c r="G97" s="95">
        <v>858</v>
      </c>
      <c r="H97" s="70" t="s">
        <v>120</v>
      </c>
      <c r="I97" s="70"/>
      <c r="J97" s="96" t="s">
        <v>115</v>
      </c>
      <c r="K97" s="96" t="s">
        <v>115</v>
      </c>
      <c r="L97" s="89">
        <f t="array" ref="L97">INT(SUM(IF(('[1]Staff Data'!$U3:$U990="0858")*('[1]Staff Data'!$W3:$W990="A0701"),'[1]Staff Data'!$AB3:$AB990,0)))-M97</f>
        <v>0</v>
      </c>
      <c r="M97" s="7"/>
      <c r="N97" s="8"/>
      <c r="O97"/>
      <c r="P97"/>
      <c r="Q97"/>
      <c r="R97"/>
      <c r="S97"/>
      <c r="T97"/>
      <c r="U97"/>
      <c r="AE97" s="73" t="str">
        <f t="shared" si="3"/>
        <v>0858E107CA0701</v>
      </c>
      <c r="AF97" s="73" t="str">
        <f t="shared" si="4"/>
        <v>0858A0701</v>
      </c>
    </row>
    <row r="98" spans="1:32" x14ac:dyDescent="0.25">
      <c r="C98" s="97" t="s">
        <v>217</v>
      </c>
      <c r="D98" s="83"/>
      <c r="E98" s="84"/>
      <c r="F98" s="69"/>
      <c r="G98" s="95">
        <v>858</v>
      </c>
      <c r="H98" s="70" t="s">
        <v>134</v>
      </c>
      <c r="I98" s="70"/>
      <c r="J98" s="98" t="s">
        <v>47</v>
      </c>
      <c r="K98" s="98" t="s">
        <v>47</v>
      </c>
      <c r="L98" s="90">
        <f t="array" ref="L98">INT(SUM(IF(('[1]Staff Data'!$U3:$U990="0858")*('[1]Staff Data'!$W3:$W990="A0750"),'[1]Staff Data'!$AB3:$AB990,0)))-M98</f>
        <v>0</v>
      </c>
      <c r="N98" s="100"/>
      <c r="Q98"/>
      <c r="R98"/>
      <c r="S98"/>
      <c r="T98"/>
      <c r="U98"/>
      <c r="AD98" s="2"/>
      <c r="AE98" s="73" t="str">
        <f t="shared" si="3"/>
        <v>0858E107CA0750</v>
      </c>
      <c r="AF98" s="73" t="str">
        <f t="shared" si="4"/>
        <v>0858A0750</v>
      </c>
    </row>
    <row r="99" spans="1:32" x14ac:dyDescent="0.25">
      <c r="C99" s="97" t="s">
        <v>218</v>
      </c>
      <c r="D99" s="83"/>
      <c r="E99" s="84"/>
      <c r="F99" s="69"/>
      <c r="G99" s="95">
        <v>858</v>
      </c>
      <c r="H99" s="70" t="s">
        <v>143</v>
      </c>
      <c r="I99" s="70"/>
      <c r="J99" s="98" t="s">
        <v>144</v>
      </c>
      <c r="K99" s="98" t="s">
        <v>144</v>
      </c>
      <c r="L99" s="90">
        <f t="array" ref="L99">INT(SUM(IF(('[1]Staff Data'!$U3:$U990="0858")*('[1]Staff Data'!$W3:$W990="A0770"),'[1]Staff Data'!$AB3:$AB990,0)))-M99</f>
        <v>0</v>
      </c>
      <c r="N99" s="100"/>
      <c r="Q99"/>
      <c r="R99"/>
      <c r="S99"/>
      <c r="T99"/>
      <c r="U99"/>
      <c r="AD99" s="2"/>
      <c r="AE99" s="73" t="str">
        <f t="shared" si="3"/>
        <v>0858E107CA0770</v>
      </c>
      <c r="AF99" s="73" t="str">
        <f t="shared" si="4"/>
        <v>0858A0770</v>
      </c>
    </row>
    <row r="100" spans="1:32" x14ac:dyDescent="0.25">
      <c r="C100" s="97" t="s">
        <v>219</v>
      </c>
      <c r="D100" s="83"/>
      <c r="E100" s="84"/>
      <c r="F100" s="69"/>
      <c r="G100" s="95">
        <v>858</v>
      </c>
      <c r="H100" s="70" t="s">
        <v>148</v>
      </c>
      <c r="I100" s="70"/>
      <c r="J100" s="98" t="s">
        <v>144</v>
      </c>
      <c r="K100" s="98" t="s">
        <v>144</v>
      </c>
      <c r="L100" s="90">
        <f t="array" ref="L100">INT(SUM(IF(('[1]Staff Data'!$U3:$U990="0858")*('[1]Staff Data'!$W3:$W990="A0771"),'[1]Staff Data'!$AB3:$AB990,0)))-M100</f>
        <v>0</v>
      </c>
      <c r="N100" s="100"/>
      <c r="Q100"/>
      <c r="R100"/>
      <c r="S100"/>
      <c r="T100"/>
      <c r="U100"/>
      <c r="AD100" s="2"/>
      <c r="AE100" s="73" t="str">
        <f t="shared" si="3"/>
        <v>0858E107CA0771</v>
      </c>
      <c r="AF100" s="73" t="str">
        <f t="shared" si="4"/>
        <v>0858A0771</v>
      </c>
    </row>
    <row r="101" spans="1:32" s="2" customFormat="1" x14ac:dyDescent="0.25">
      <c r="A101" s="1"/>
      <c r="B101" s="1"/>
      <c r="C101" s="94" t="s">
        <v>220</v>
      </c>
      <c r="D101" s="67"/>
      <c r="E101" s="75"/>
      <c r="F101" s="69"/>
      <c r="G101" s="95">
        <v>858</v>
      </c>
      <c r="H101" s="70" t="s">
        <v>164</v>
      </c>
      <c r="I101" s="70"/>
      <c r="J101" s="96" t="s">
        <v>160</v>
      </c>
      <c r="K101" s="96" t="s">
        <v>160</v>
      </c>
      <c r="L101" s="89">
        <f t="array" ref="L101">INT(SUM(IF(('[1]Staff Data'!$U3:$U990="0858")*('[1]Staff Data'!$W3:$W990="A0800"),'[1]Staff Data'!$AB3:$AB990,0)))-M101</f>
        <v>0</v>
      </c>
      <c r="M101" s="7"/>
      <c r="N101" s="8"/>
      <c r="O101"/>
      <c r="P101"/>
      <c r="Q101"/>
      <c r="R101"/>
      <c r="S101"/>
      <c r="T101"/>
      <c r="U101"/>
      <c r="AE101" s="73" t="str">
        <f t="shared" si="3"/>
        <v>0858E107CA0800</v>
      </c>
      <c r="AF101" s="73" t="str">
        <f t="shared" si="4"/>
        <v>0858A0800</v>
      </c>
    </row>
    <row r="102" spans="1:32" s="2" customFormat="1" x14ac:dyDescent="0.25">
      <c r="A102" s="1"/>
      <c r="B102" s="1"/>
      <c r="C102" s="94" t="s">
        <v>221</v>
      </c>
      <c r="D102" s="67"/>
      <c r="E102" s="75"/>
      <c r="F102" s="69"/>
      <c r="G102" s="70">
        <v>858</v>
      </c>
      <c r="H102" s="70" t="s">
        <v>168</v>
      </c>
      <c r="I102" s="70"/>
      <c r="J102" s="96" t="s">
        <v>47</v>
      </c>
      <c r="K102" s="96" t="s">
        <v>47</v>
      </c>
      <c r="L102" s="89">
        <f t="array" ref="L102">INT(SUM(IF(('[1]Staff Data'!$U3:$U990="0858")*('[1]Staff Data'!$W3:$W990="A0830"),'[1]Staff Data'!$AB3:$AB990,0)))-M102</f>
        <v>0</v>
      </c>
      <c r="M102" s="7"/>
      <c r="N102" s="8"/>
      <c r="O102"/>
      <c r="P102"/>
      <c r="Q102"/>
      <c r="R102"/>
      <c r="S102"/>
      <c r="T102"/>
      <c r="U102"/>
      <c r="AE102" s="73" t="str">
        <f t="shared" si="3"/>
        <v>0858E107CA0830</v>
      </c>
      <c r="AF102" s="73" t="str">
        <f t="shared" si="4"/>
        <v>0858A0830</v>
      </c>
    </row>
    <row r="103" spans="1:32" x14ac:dyDescent="0.25">
      <c r="C103" s="97" t="s">
        <v>222</v>
      </c>
      <c r="D103" s="83"/>
      <c r="E103" s="84"/>
      <c r="F103" s="69"/>
      <c r="G103" s="95">
        <v>860</v>
      </c>
      <c r="H103" s="70" t="s">
        <v>41</v>
      </c>
      <c r="I103" s="70"/>
      <c r="J103" s="98" t="s">
        <v>42</v>
      </c>
      <c r="K103" s="98" t="s">
        <v>42</v>
      </c>
      <c r="L103" s="90">
        <f t="array" ref="L103">INT(SUM(IF(('[1]Staff Data'!$V3:$V990="0860")*('[1]Staff Data'!$W3:$W990="A0404"),'[1]Staff Data'!$AC3:$AC990,0)))+'[1]Other costs and income'!J78</f>
        <v>0</v>
      </c>
      <c r="N103" s="100"/>
      <c r="Q103"/>
      <c r="R103"/>
      <c r="S103"/>
      <c r="T103"/>
      <c r="U103"/>
      <c r="AD103" s="2"/>
      <c r="AE103" s="73" t="str">
        <f t="shared" si="3"/>
        <v>0860E107CA0404</v>
      </c>
      <c r="AF103" s="73" t="str">
        <f t="shared" si="4"/>
        <v>0860A0404</v>
      </c>
    </row>
    <row r="104" spans="1:32" s="2" customFormat="1" x14ac:dyDescent="0.25">
      <c r="A104" s="1"/>
      <c r="B104" s="1"/>
      <c r="C104" s="94" t="s">
        <v>223</v>
      </c>
      <c r="D104" s="67"/>
      <c r="E104" s="75"/>
      <c r="F104" s="69"/>
      <c r="G104" s="95">
        <v>860</v>
      </c>
      <c r="H104" s="70" t="s">
        <v>75</v>
      </c>
      <c r="I104" s="70"/>
      <c r="J104" s="96" t="s">
        <v>42</v>
      </c>
      <c r="K104" s="96" t="s">
        <v>42</v>
      </c>
      <c r="L104" s="89">
        <f t="array" ref="L104">INT(SUM(IF(('[1]Staff Data'!$V3:$V990="0860")*('[1]Staff Data'!$W3:$W990="A0610"),'[1]Staff Data'!$AC3:$AC990,0)))+'[1]Other costs and income'!J79</f>
        <v>0</v>
      </c>
      <c r="M104" s="7"/>
      <c r="N104" s="8"/>
      <c r="O104"/>
      <c r="P104"/>
      <c r="Q104"/>
      <c r="R104"/>
      <c r="S104"/>
      <c r="T104"/>
      <c r="U104"/>
      <c r="AE104" s="73" t="str">
        <f t="shared" si="3"/>
        <v>0860E107CA0610</v>
      </c>
      <c r="AF104" s="73" t="str">
        <f t="shared" si="4"/>
        <v>0860A0610</v>
      </c>
    </row>
    <row r="105" spans="1:32" s="2" customFormat="1" x14ac:dyDescent="0.25">
      <c r="A105" s="1"/>
      <c r="B105" s="1"/>
      <c r="C105" s="94" t="s">
        <v>224</v>
      </c>
      <c r="D105" s="67"/>
      <c r="E105" s="75"/>
      <c r="F105" s="69"/>
      <c r="G105" s="95">
        <v>860</v>
      </c>
      <c r="H105" s="70" t="s">
        <v>79</v>
      </c>
      <c r="I105" s="70"/>
      <c r="J105" s="96" t="s">
        <v>42</v>
      </c>
      <c r="K105" s="96" t="s">
        <v>42</v>
      </c>
      <c r="L105" s="89">
        <f t="array" ref="L105">INT(SUM(IF(('[1]Staff Data'!$V3:$V990="0860")*('[1]Staff Data'!$W3:$W990="A0630"),'[1]Staff Data'!$AC3:$AC990,0)))+'[1]Other costs and income'!J80</f>
        <v>23351</v>
      </c>
      <c r="M105" s="7"/>
      <c r="N105" s="8"/>
      <c r="O105"/>
      <c r="P105"/>
      <c r="Q105"/>
      <c r="R105"/>
      <c r="S105"/>
      <c r="T105"/>
      <c r="U105"/>
      <c r="AE105" s="73" t="str">
        <f t="shared" si="3"/>
        <v>0860E107CA0630</v>
      </c>
      <c r="AF105" s="73" t="str">
        <f t="shared" si="4"/>
        <v>0860A0630</v>
      </c>
    </row>
    <row r="106" spans="1:32" s="2" customFormat="1" x14ac:dyDescent="0.25">
      <c r="A106" s="1"/>
      <c r="B106" s="1"/>
      <c r="C106" s="94" t="s">
        <v>225</v>
      </c>
      <c r="D106" s="67"/>
      <c r="E106" s="75"/>
      <c r="F106" s="69"/>
      <c r="G106" s="95">
        <v>860</v>
      </c>
      <c r="H106" s="70" t="s">
        <v>83</v>
      </c>
      <c r="I106" s="70"/>
      <c r="J106" s="96" t="s">
        <v>42</v>
      </c>
      <c r="K106" s="96" t="s">
        <v>42</v>
      </c>
      <c r="L106" s="89">
        <f t="array" ref="L106">INT(SUM(IF(('[1]Staff Data'!$V3:$V990="0860")*('[1]Staff Data'!$W3:$W990="A0631"),'[1]Staff Data'!$AC3:$AC990,0)))+'[1]Other costs and income'!J81</f>
        <v>0</v>
      </c>
      <c r="M106" s="7"/>
      <c r="N106" s="8"/>
      <c r="O106"/>
      <c r="P106"/>
      <c r="Q106"/>
      <c r="R106"/>
      <c r="S106"/>
      <c r="T106"/>
      <c r="U106"/>
      <c r="AE106" s="73" t="str">
        <f t="shared" si="3"/>
        <v>0860E107CA0631</v>
      </c>
      <c r="AF106" s="73" t="str">
        <f t="shared" si="4"/>
        <v>0860A0631</v>
      </c>
    </row>
    <row r="107" spans="1:32" s="2" customFormat="1" x14ac:dyDescent="0.25">
      <c r="A107" s="1"/>
      <c r="B107" s="1"/>
      <c r="C107" s="94" t="s">
        <v>226</v>
      </c>
      <c r="D107" s="67"/>
      <c r="E107" s="75"/>
      <c r="F107" s="69"/>
      <c r="G107" s="95">
        <v>860</v>
      </c>
      <c r="H107" s="70" t="s">
        <v>87</v>
      </c>
      <c r="I107" s="70"/>
      <c r="J107" s="96" t="s">
        <v>42</v>
      </c>
      <c r="K107" s="96" t="s">
        <v>42</v>
      </c>
      <c r="L107" s="89">
        <f t="array" ref="L107">INT(SUM(IF(('[1]Staff Data'!$V3:$V990="0860")*('[1]Staff Data'!$W3:$W990="A0632"),'[1]Staff Data'!$AC3:$AC990,0)))+'[1]Other costs and income'!J82</f>
        <v>0</v>
      </c>
      <c r="M107" s="7"/>
      <c r="N107" s="8"/>
      <c r="O107"/>
      <c r="P107"/>
      <c r="Q107"/>
      <c r="R107"/>
      <c r="S107"/>
      <c r="T107"/>
      <c r="U107"/>
      <c r="AE107" s="73" t="str">
        <f t="shared" si="3"/>
        <v>0860E107CA0632</v>
      </c>
      <c r="AF107" s="73" t="str">
        <f t="shared" si="4"/>
        <v>0860A0632</v>
      </c>
    </row>
    <row r="108" spans="1:32" x14ac:dyDescent="0.25">
      <c r="C108" s="97" t="s">
        <v>227</v>
      </c>
      <c r="D108" s="83"/>
      <c r="E108" s="84"/>
      <c r="F108" s="69"/>
      <c r="G108" s="95">
        <v>860</v>
      </c>
      <c r="H108" s="70" t="s">
        <v>93</v>
      </c>
      <c r="I108" s="70"/>
      <c r="J108" s="98" t="s">
        <v>47</v>
      </c>
      <c r="K108" s="98" t="s">
        <v>47</v>
      </c>
      <c r="L108" s="90">
        <f t="array" ref="L108">INT(SUM(IF(('[1]Staff Data'!$V3:$V990="0860")*('[1]Staff Data'!$W3:$W990="A0633"),'[1]Staff Data'!$AC3:$AC990,0)))+'[1]Other costs and income'!J83</f>
        <v>0</v>
      </c>
      <c r="N108" s="100"/>
      <c r="Q108"/>
      <c r="R108"/>
      <c r="S108"/>
      <c r="T108"/>
      <c r="U108"/>
      <c r="AD108" s="2"/>
      <c r="AE108" s="73" t="str">
        <f t="shared" si="3"/>
        <v>0860E107CA0633</v>
      </c>
      <c r="AF108" s="73" t="str">
        <f t="shared" si="4"/>
        <v>0860A0633</v>
      </c>
    </row>
    <row r="109" spans="1:32" x14ac:dyDescent="0.25">
      <c r="C109" s="97" t="s">
        <v>228</v>
      </c>
      <c r="D109" s="83"/>
      <c r="E109" s="84"/>
      <c r="F109" s="69"/>
      <c r="G109" s="95">
        <v>860</v>
      </c>
      <c r="H109" s="70" t="s">
        <v>98</v>
      </c>
      <c r="I109" s="70"/>
      <c r="J109" s="98" t="s">
        <v>42</v>
      </c>
      <c r="K109" s="98" t="s">
        <v>42</v>
      </c>
      <c r="L109" s="90">
        <f t="array" ref="L109">INT(SUM(IF(('[1]Staff Data'!$V3:$V990="0860")*('[1]Staff Data'!$W3:$W990="A0640"),'[1]Staff Data'!$AC3:$AC990,0)))+'[1]Other costs and income'!J84</f>
        <v>0</v>
      </c>
      <c r="N109" s="100"/>
      <c r="Q109"/>
      <c r="R109"/>
      <c r="S109"/>
      <c r="T109"/>
      <c r="U109"/>
      <c r="AD109" s="2"/>
      <c r="AE109" s="73" t="str">
        <f t="shared" si="3"/>
        <v>0860E107CA0640</v>
      </c>
      <c r="AF109" s="73" t="str">
        <f t="shared" si="4"/>
        <v>0860A0640</v>
      </c>
    </row>
    <row r="110" spans="1:32" s="2" customFormat="1" x14ac:dyDescent="0.25">
      <c r="A110" s="1"/>
      <c r="B110" s="1"/>
      <c r="C110" s="94" t="s">
        <v>229</v>
      </c>
      <c r="D110" s="67"/>
      <c r="E110" s="75"/>
      <c r="F110" s="69"/>
      <c r="G110" s="95">
        <v>860</v>
      </c>
      <c r="H110" s="70" t="s">
        <v>102</v>
      </c>
      <c r="I110" s="70"/>
      <c r="J110" s="96" t="s">
        <v>42</v>
      </c>
      <c r="K110" s="96" t="s">
        <v>42</v>
      </c>
      <c r="L110" s="89">
        <f t="array" ref="L110">INT(SUM(IF(('[1]Staff Data'!$V3:$V990="0860")*('[1]Staff Data'!$W3:$W990="A0655"),'[1]Staff Data'!$AC3:$AC990,0)))+'[1]Other costs and income'!J85</f>
        <v>0</v>
      </c>
      <c r="M110" s="7"/>
      <c r="N110" s="8"/>
      <c r="O110"/>
      <c r="P110"/>
      <c r="Q110"/>
      <c r="R110"/>
      <c r="S110"/>
      <c r="T110"/>
      <c r="U110"/>
      <c r="AE110" s="73" t="str">
        <f t="shared" si="3"/>
        <v>0860E107CA0655</v>
      </c>
      <c r="AF110" s="73" t="str">
        <f t="shared" si="4"/>
        <v>0860A0655</v>
      </c>
    </row>
    <row r="111" spans="1:32" s="2" customFormat="1" x14ac:dyDescent="0.25">
      <c r="A111" s="1"/>
      <c r="B111" s="1"/>
      <c r="C111" s="94" t="s">
        <v>230</v>
      </c>
      <c r="D111" s="67"/>
      <c r="E111" s="75"/>
      <c r="F111" s="69"/>
      <c r="G111" s="95">
        <v>860</v>
      </c>
      <c r="H111" s="70" t="s">
        <v>114</v>
      </c>
      <c r="I111" s="70"/>
      <c r="J111" s="96" t="s">
        <v>115</v>
      </c>
      <c r="K111" s="96" t="s">
        <v>115</v>
      </c>
      <c r="L111" s="89">
        <f t="array" ref="L111">INT(SUM(IF(('[1]Staff Data'!$V3:$V990="0860")*('[1]Staff Data'!$W3:$W990="A0700"),'[1]Staff Data'!$AC3:$AC990,0)))+'[1]Other costs and income'!J86</f>
        <v>2671</v>
      </c>
      <c r="M111" s="7"/>
      <c r="N111" s="8"/>
      <c r="O111"/>
      <c r="P111"/>
      <c r="Q111"/>
      <c r="R111"/>
      <c r="S111"/>
      <c r="T111"/>
      <c r="U111"/>
      <c r="AE111" s="73" t="str">
        <f t="shared" si="3"/>
        <v>0860E107CA0700</v>
      </c>
      <c r="AF111" s="73" t="str">
        <f t="shared" si="4"/>
        <v>0860A0700</v>
      </c>
    </row>
    <row r="112" spans="1:32" s="2" customFormat="1" x14ac:dyDescent="0.25">
      <c r="A112" s="1"/>
      <c r="B112" s="1"/>
      <c r="C112" s="94" t="s">
        <v>231</v>
      </c>
      <c r="D112" s="67"/>
      <c r="E112" s="75"/>
      <c r="F112" s="69"/>
      <c r="G112" s="95">
        <v>860</v>
      </c>
      <c r="H112" s="70" t="s">
        <v>120</v>
      </c>
      <c r="I112" s="70"/>
      <c r="J112" s="96" t="s">
        <v>115</v>
      </c>
      <c r="K112" s="96" t="s">
        <v>115</v>
      </c>
      <c r="L112" s="89">
        <f t="array" ref="L112">INT(SUM(IF(('[1]Staff Data'!$V3:$V990="0860")*('[1]Staff Data'!$W3:$W990="A0701"),'[1]Staff Data'!$AC3:$AC990,0)))+'[1]Other costs and income'!J87</f>
        <v>0</v>
      </c>
      <c r="M112" s="7"/>
      <c r="N112" s="8"/>
      <c r="O112"/>
      <c r="P112"/>
      <c r="Q112"/>
      <c r="R112"/>
      <c r="S112"/>
      <c r="T112"/>
      <c r="U112"/>
      <c r="AE112" s="73" t="str">
        <f t="shared" si="3"/>
        <v>0860E107CA0701</v>
      </c>
      <c r="AF112" s="73" t="str">
        <f t="shared" si="4"/>
        <v>0860A0701</v>
      </c>
    </row>
    <row r="113" spans="1:32" s="2" customFormat="1" ht="15" customHeight="1" x14ac:dyDescent="0.25">
      <c r="A113" s="1"/>
      <c r="B113" s="1"/>
      <c r="C113" s="94" t="s">
        <v>232</v>
      </c>
      <c r="D113" s="67"/>
      <c r="E113" s="75"/>
      <c r="F113" s="69"/>
      <c r="G113" s="95">
        <v>860</v>
      </c>
      <c r="H113" s="70" t="s">
        <v>134</v>
      </c>
      <c r="I113" s="70"/>
      <c r="J113" s="96" t="s">
        <v>47</v>
      </c>
      <c r="K113" s="96" t="s">
        <v>47</v>
      </c>
      <c r="L113" s="89">
        <f t="array" ref="L113">INT(SUM(IF(('[1]Staff Data'!$V3:$V990="0860")*('[1]Staff Data'!$W3:$W990="A0750"),'[1]Staff Data'!$AC3:$AC990,0)))+'[1]Other costs and income'!J88</f>
        <v>0</v>
      </c>
      <c r="M113" s="7"/>
      <c r="N113" s="8"/>
      <c r="O113"/>
      <c r="P113"/>
      <c r="Q113"/>
      <c r="R113"/>
      <c r="S113"/>
      <c r="T113"/>
      <c r="U113"/>
      <c r="AE113" s="73" t="str">
        <f t="shared" si="3"/>
        <v>0860E107CA0750</v>
      </c>
      <c r="AF113" s="73" t="str">
        <f t="shared" si="4"/>
        <v>0860A0750</v>
      </c>
    </row>
    <row r="114" spans="1:32" s="2" customFormat="1" x14ac:dyDescent="0.25">
      <c r="A114" s="1"/>
      <c r="B114" s="1"/>
      <c r="C114" s="94" t="s">
        <v>233</v>
      </c>
      <c r="D114" s="67"/>
      <c r="E114" s="75"/>
      <c r="F114" s="69"/>
      <c r="G114" s="95">
        <v>860</v>
      </c>
      <c r="H114" s="70" t="s">
        <v>143</v>
      </c>
      <c r="I114" s="70"/>
      <c r="J114" s="96" t="s">
        <v>144</v>
      </c>
      <c r="K114" s="96" t="s">
        <v>144</v>
      </c>
      <c r="L114" s="89">
        <f t="array" ref="L114">INT(SUM(IF(('[1]Staff Data'!$V3:$V990="0860")*('[1]Staff Data'!$W3:$W990="A0770"),'[1]Staff Data'!$AC3:$AC990,0)))+'[1]Other costs and income'!J89</f>
        <v>9745</v>
      </c>
      <c r="M114" s="7"/>
      <c r="N114" s="8"/>
      <c r="O114"/>
      <c r="P114"/>
      <c r="Q114"/>
      <c r="R114"/>
      <c r="S114"/>
      <c r="T114"/>
      <c r="U114"/>
      <c r="AE114" s="73" t="str">
        <f t="shared" si="3"/>
        <v>0860E107CA0770</v>
      </c>
      <c r="AF114" s="73" t="str">
        <f t="shared" si="4"/>
        <v>0860A0770</v>
      </c>
    </row>
    <row r="115" spans="1:32" s="2" customFormat="1" x14ac:dyDescent="0.25">
      <c r="A115" s="1"/>
      <c r="B115" s="1"/>
      <c r="C115" s="94" t="s">
        <v>234</v>
      </c>
      <c r="D115" s="67"/>
      <c r="E115" s="75"/>
      <c r="F115" s="69"/>
      <c r="G115" s="95">
        <v>860</v>
      </c>
      <c r="H115" s="70" t="s">
        <v>148</v>
      </c>
      <c r="I115" s="70"/>
      <c r="J115" s="96" t="s">
        <v>144</v>
      </c>
      <c r="K115" s="96" t="s">
        <v>144</v>
      </c>
      <c r="L115" s="89">
        <f t="array" ref="L115">INT(SUM(IF(('[1]Staff Data'!$V3:$V990="0860")*('[1]Staff Data'!$W3:$W990="A0771"),'[1]Staff Data'!$AC3:$AC990,0)))+'[1]Other costs and income'!J90</f>
        <v>0</v>
      </c>
      <c r="M115" s="7"/>
      <c r="N115" s="8"/>
      <c r="O115"/>
      <c r="P115"/>
      <c r="Q115"/>
      <c r="R115"/>
      <c r="S115"/>
      <c r="T115"/>
      <c r="U115"/>
      <c r="AE115" s="73" t="str">
        <f t="shared" si="3"/>
        <v>0860E107CA0771</v>
      </c>
      <c r="AF115" s="73" t="str">
        <f t="shared" si="4"/>
        <v>0860A0771</v>
      </c>
    </row>
    <row r="116" spans="1:32" s="2" customFormat="1" x14ac:dyDescent="0.25">
      <c r="A116" s="1"/>
      <c r="B116" s="1"/>
      <c r="C116" s="94" t="s">
        <v>235</v>
      </c>
      <c r="D116" s="67"/>
      <c r="E116" s="75"/>
      <c r="F116" s="69"/>
      <c r="G116" s="95">
        <v>860</v>
      </c>
      <c r="H116" s="70" t="s">
        <v>164</v>
      </c>
      <c r="I116" s="70"/>
      <c r="J116" s="96" t="s">
        <v>160</v>
      </c>
      <c r="K116" s="96" t="s">
        <v>160</v>
      </c>
      <c r="L116" s="89">
        <f t="array" ref="L116">INT(SUM(IF(('[1]Staff Data'!$V3:$V990="0860")*('[1]Staff Data'!$W3:$W990="A0800"),'[1]Staff Data'!$AC3:$AC990,0)))+'[1]Other costs and income'!J91</f>
        <v>0</v>
      </c>
      <c r="M116" s="7"/>
      <c r="N116" s="8"/>
      <c r="O116"/>
      <c r="P116"/>
      <c r="Q116"/>
      <c r="R116"/>
      <c r="S116"/>
      <c r="T116"/>
      <c r="U116"/>
      <c r="AE116" s="73" t="str">
        <f t="shared" si="3"/>
        <v>0860E107CA0800</v>
      </c>
      <c r="AF116" s="73" t="str">
        <f t="shared" si="4"/>
        <v>0860A0800</v>
      </c>
    </row>
    <row r="117" spans="1:32" s="2" customFormat="1" ht="19.5" customHeight="1" x14ac:dyDescent="0.25">
      <c r="A117" s="1"/>
      <c r="B117" s="1"/>
      <c r="C117" s="94" t="s">
        <v>236</v>
      </c>
      <c r="D117" s="67"/>
      <c r="E117" s="75"/>
      <c r="F117" s="69"/>
      <c r="G117" s="102">
        <v>860</v>
      </c>
      <c r="H117" s="70" t="s">
        <v>168</v>
      </c>
      <c r="I117" s="70"/>
      <c r="J117" s="96" t="s">
        <v>47</v>
      </c>
      <c r="K117" s="96" t="s">
        <v>47</v>
      </c>
      <c r="L117" s="89">
        <f t="array" ref="L117">INT(SUM(IF(('[1]Staff Data'!$V3:$V990="0860")*('[1]Staff Data'!$W3:$W990="A0830"),'[1]Staff Data'!$AC3:$AC990,0)))+'[1]Other costs and income'!J92</f>
        <v>3087</v>
      </c>
      <c r="M117" s="7"/>
      <c r="N117" s="8"/>
      <c r="O117"/>
      <c r="P117"/>
      <c r="Q117"/>
      <c r="R117"/>
      <c r="S117"/>
      <c r="T117"/>
      <c r="U117"/>
      <c r="AE117" s="73" t="str">
        <f t="shared" si="3"/>
        <v>0860E107CA0830</v>
      </c>
      <c r="AF117" s="73" t="str">
        <f t="shared" si="4"/>
        <v>0860A0830</v>
      </c>
    </row>
    <row r="118" spans="1:32" s="2" customFormat="1" x14ac:dyDescent="0.25">
      <c r="A118" s="1"/>
      <c r="B118" s="103"/>
      <c r="C118" s="97" t="s">
        <v>237</v>
      </c>
      <c r="D118" s="83"/>
      <c r="E118" s="84"/>
      <c r="F118" s="69"/>
      <c r="G118" s="95">
        <v>866</v>
      </c>
      <c r="H118" s="70" t="s">
        <v>41</v>
      </c>
      <c r="I118" s="70"/>
      <c r="J118" s="98" t="s">
        <v>42</v>
      </c>
      <c r="K118" s="98" t="s">
        <v>42</v>
      </c>
      <c r="L118" s="90">
        <f>'[1]Other costs and income'!J59</f>
        <v>0</v>
      </c>
      <c r="M118" s="7"/>
      <c r="N118" s="8"/>
      <c r="O118"/>
      <c r="P118"/>
      <c r="Q118"/>
      <c r="R118"/>
      <c r="S118"/>
      <c r="T118"/>
      <c r="U118"/>
      <c r="AE118" s="73" t="str">
        <f t="shared" si="3"/>
        <v>0866E107CA0404</v>
      </c>
      <c r="AF118" s="73" t="str">
        <f t="shared" si="4"/>
        <v>0866A0404</v>
      </c>
    </row>
    <row r="119" spans="1:32" s="2" customFormat="1" x14ac:dyDescent="0.25">
      <c r="A119" s="1"/>
      <c r="B119" s="103"/>
      <c r="C119" s="97" t="s">
        <v>238</v>
      </c>
      <c r="D119" s="83"/>
      <c r="E119" s="84"/>
      <c r="F119" s="69"/>
      <c r="G119" s="95">
        <v>866</v>
      </c>
      <c r="H119" s="70" t="s">
        <v>75</v>
      </c>
      <c r="I119" s="70"/>
      <c r="J119" s="98" t="s">
        <v>42</v>
      </c>
      <c r="K119" s="98" t="s">
        <v>42</v>
      </c>
      <c r="L119" s="90">
        <f>'[1]Other costs and income'!J60</f>
        <v>0</v>
      </c>
      <c r="M119" s="7"/>
      <c r="N119" s="8"/>
      <c r="O119"/>
      <c r="P119"/>
      <c r="Q119"/>
      <c r="R119"/>
      <c r="S119"/>
      <c r="T119"/>
      <c r="U119"/>
      <c r="AE119" s="73" t="str">
        <f t="shared" si="3"/>
        <v>0866E107CA0610</v>
      </c>
      <c r="AF119" s="73" t="str">
        <f t="shared" si="4"/>
        <v>0866A0610</v>
      </c>
    </row>
    <row r="120" spans="1:32" s="2" customFormat="1" x14ac:dyDescent="0.25">
      <c r="A120" s="1"/>
      <c r="B120" s="103"/>
      <c r="C120" s="97" t="s">
        <v>239</v>
      </c>
      <c r="D120" s="83"/>
      <c r="E120" s="84"/>
      <c r="F120" s="69"/>
      <c r="G120" s="95">
        <v>866</v>
      </c>
      <c r="H120" s="70" t="s">
        <v>79</v>
      </c>
      <c r="I120" s="70"/>
      <c r="J120" s="98" t="s">
        <v>42</v>
      </c>
      <c r="K120" s="98" t="s">
        <v>42</v>
      </c>
      <c r="L120" s="90">
        <f>'[1]Other costs and income'!J61</f>
        <v>6239</v>
      </c>
      <c r="M120" s="7"/>
      <c r="N120" s="8"/>
      <c r="O120"/>
      <c r="P120"/>
      <c r="Q120"/>
      <c r="R120"/>
      <c r="S120"/>
      <c r="T120"/>
      <c r="U120"/>
      <c r="AE120" s="73" t="str">
        <f t="shared" si="3"/>
        <v>0866E107CA0630</v>
      </c>
      <c r="AF120" s="73" t="str">
        <f t="shared" si="4"/>
        <v>0866A0630</v>
      </c>
    </row>
    <row r="121" spans="1:32" s="2" customFormat="1" x14ac:dyDescent="0.25">
      <c r="A121" s="1"/>
      <c r="B121" s="103"/>
      <c r="C121" s="97" t="s">
        <v>240</v>
      </c>
      <c r="D121" s="83"/>
      <c r="E121" s="84"/>
      <c r="F121" s="69"/>
      <c r="G121" s="95">
        <v>866</v>
      </c>
      <c r="H121" s="70" t="s">
        <v>83</v>
      </c>
      <c r="I121" s="70"/>
      <c r="J121" s="98" t="s">
        <v>42</v>
      </c>
      <c r="K121" s="98" t="s">
        <v>42</v>
      </c>
      <c r="L121" s="90">
        <f>'[1]Other costs and income'!J62</f>
        <v>0</v>
      </c>
      <c r="M121" s="7"/>
      <c r="N121" s="8"/>
      <c r="O121"/>
      <c r="P121"/>
      <c r="Q121"/>
      <c r="R121"/>
      <c r="S121"/>
      <c r="T121"/>
      <c r="U121"/>
      <c r="AE121" s="73" t="str">
        <f t="shared" si="3"/>
        <v>0866E107CA0631</v>
      </c>
      <c r="AF121" s="73" t="str">
        <f t="shared" si="4"/>
        <v>0866A0631</v>
      </c>
    </row>
    <row r="122" spans="1:32" s="2" customFormat="1" x14ac:dyDescent="0.25">
      <c r="A122" s="1"/>
      <c r="B122" s="103"/>
      <c r="C122" s="97" t="s">
        <v>241</v>
      </c>
      <c r="D122" s="83"/>
      <c r="E122" s="84"/>
      <c r="F122" s="69"/>
      <c r="G122" s="95">
        <v>866</v>
      </c>
      <c r="H122" s="70" t="s">
        <v>87</v>
      </c>
      <c r="I122" s="70"/>
      <c r="J122" s="98" t="s">
        <v>42</v>
      </c>
      <c r="K122" s="98" t="s">
        <v>42</v>
      </c>
      <c r="L122" s="90">
        <f>'[1]Other costs and income'!J63</f>
        <v>0</v>
      </c>
      <c r="M122" s="7"/>
      <c r="N122" s="8"/>
      <c r="O122"/>
      <c r="P122"/>
      <c r="Q122"/>
      <c r="R122"/>
      <c r="S122"/>
      <c r="T122"/>
      <c r="U122"/>
      <c r="AE122" s="73" t="str">
        <f t="shared" si="3"/>
        <v>0866E107CA0632</v>
      </c>
      <c r="AF122" s="73" t="str">
        <f t="shared" si="4"/>
        <v>0866A0632</v>
      </c>
    </row>
    <row r="123" spans="1:32" s="2" customFormat="1" x14ac:dyDescent="0.25">
      <c r="A123" s="1"/>
      <c r="B123" s="103"/>
      <c r="C123" s="97" t="s">
        <v>242</v>
      </c>
      <c r="D123" s="83"/>
      <c r="E123" s="84"/>
      <c r="F123" s="69"/>
      <c r="G123" s="95">
        <v>866</v>
      </c>
      <c r="H123" s="70" t="s">
        <v>93</v>
      </c>
      <c r="I123" s="70"/>
      <c r="J123" s="98" t="s">
        <v>47</v>
      </c>
      <c r="K123" s="98" t="s">
        <v>47</v>
      </c>
      <c r="L123" s="90">
        <f>'[1]Other costs and income'!J69</f>
        <v>0</v>
      </c>
      <c r="M123" s="7"/>
      <c r="N123" s="8"/>
      <c r="O123"/>
      <c r="P123"/>
      <c r="Q123"/>
      <c r="R123"/>
      <c r="S123"/>
      <c r="T123"/>
      <c r="U123"/>
      <c r="AE123" s="73" t="str">
        <f t="shared" si="3"/>
        <v>0866E107CA0633</v>
      </c>
      <c r="AF123" s="73" t="str">
        <f t="shared" si="4"/>
        <v>0866A0633</v>
      </c>
    </row>
    <row r="124" spans="1:32" s="2" customFormat="1" x14ac:dyDescent="0.25">
      <c r="A124" s="1"/>
      <c r="B124" s="103"/>
      <c r="C124" s="97" t="s">
        <v>243</v>
      </c>
      <c r="D124" s="83"/>
      <c r="E124" s="84"/>
      <c r="F124" s="69"/>
      <c r="G124" s="95">
        <v>866</v>
      </c>
      <c r="H124" s="70" t="s">
        <v>98</v>
      </c>
      <c r="I124" s="70"/>
      <c r="J124" s="98" t="s">
        <v>42</v>
      </c>
      <c r="K124" s="98" t="s">
        <v>42</v>
      </c>
      <c r="L124" s="90">
        <f>'[1]Other costs and income'!J64</f>
        <v>0</v>
      </c>
      <c r="M124" s="7"/>
      <c r="N124" s="8"/>
      <c r="O124"/>
      <c r="P124"/>
      <c r="Q124"/>
      <c r="R124"/>
      <c r="S124"/>
      <c r="T124"/>
      <c r="U124"/>
      <c r="AE124" s="73" t="str">
        <f t="shared" si="3"/>
        <v>0866E107CA0640</v>
      </c>
      <c r="AF124" s="73" t="str">
        <f t="shared" si="4"/>
        <v>0866A0640</v>
      </c>
    </row>
    <row r="125" spans="1:32" s="2" customFormat="1" x14ac:dyDescent="0.25">
      <c r="A125" s="1"/>
      <c r="B125" s="103"/>
      <c r="C125" s="97" t="s">
        <v>244</v>
      </c>
      <c r="D125" s="83"/>
      <c r="E125" s="84"/>
      <c r="F125" s="69"/>
      <c r="G125" s="95">
        <v>866</v>
      </c>
      <c r="H125" s="70" t="s">
        <v>102</v>
      </c>
      <c r="I125" s="70"/>
      <c r="J125" s="98" t="s">
        <v>42</v>
      </c>
      <c r="K125" s="98" t="s">
        <v>42</v>
      </c>
      <c r="L125" s="90">
        <f>'[1]Other costs and income'!J65</f>
        <v>0</v>
      </c>
      <c r="M125" s="7"/>
      <c r="N125" s="8"/>
      <c r="O125"/>
      <c r="P125"/>
      <c r="Q125"/>
      <c r="R125"/>
      <c r="S125"/>
      <c r="T125"/>
      <c r="U125"/>
      <c r="AE125" s="73" t="str">
        <f t="shared" si="3"/>
        <v>0866E107CA0655</v>
      </c>
      <c r="AF125" s="73" t="str">
        <f t="shared" si="4"/>
        <v>0866A0655</v>
      </c>
    </row>
    <row r="126" spans="1:32" s="2" customFormat="1" x14ac:dyDescent="0.25">
      <c r="A126" s="1"/>
      <c r="B126" s="103"/>
      <c r="C126" s="97" t="s">
        <v>245</v>
      </c>
      <c r="D126" s="83"/>
      <c r="E126" s="84"/>
      <c r="F126" s="69"/>
      <c r="G126" s="95">
        <v>866</v>
      </c>
      <c r="H126" s="70" t="s">
        <v>114</v>
      </c>
      <c r="I126" s="70"/>
      <c r="J126" s="98" t="s">
        <v>115</v>
      </c>
      <c r="K126" s="98" t="s">
        <v>115</v>
      </c>
      <c r="L126" s="90">
        <f>'[1]Other costs and income'!J66</f>
        <v>575</v>
      </c>
      <c r="M126" s="7"/>
      <c r="N126" s="8"/>
      <c r="O126"/>
      <c r="P126"/>
      <c r="Q126"/>
      <c r="R126"/>
      <c r="S126"/>
      <c r="T126"/>
      <c r="U126"/>
      <c r="AE126" s="73" t="str">
        <f t="shared" si="3"/>
        <v>0866E107CA0700</v>
      </c>
      <c r="AF126" s="73" t="str">
        <f t="shared" si="4"/>
        <v>0866A0700</v>
      </c>
    </row>
    <row r="127" spans="1:32" s="2" customFormat="1" x14ac:dyDescent="0.25">
      <c r="A127" s="1"/>
      <c r="B127" s="103"/>
      <c r="C127" s="97" t="s">
        <v>246</v>
      </c>
      <c r="D127" s="83"/>
      <c r="E127" s="84"/>
      <c r="F127" s="69"/>
      <c r="G127" s="95">
        <v>866</v>
      </c>
      <c r="H127" s="70" t="s">
        <v>120</v>
      </c>
      <c r="I127" s="70"/>
      <c r="J127" s="98" t="s">
        <v>115</v>
      </c>
      <c r="K127" s="98" t="s">
        <v>115</v>
      </c>
      <c r="L127" s="90">
        <f>'[1]Other costs and income'!J67</f>
        <v>0</v>
      </c>
      <c r="M127" s="7"/>
      <c r="N127" s="8"/>
      <c r="O127"/>
      <c r="P127"/>
      <c r="Q127"/>
      <c r="R127"/>
      <c r="S127"/>
      <c r="T127"/>
      <c r="U127"/>
      <c r="AE127" s="73" t="str">
        <f t="shared" si="3"/>
        <v>0866E107CA0701</v>
      </c>
      <c r="AF127" s="73" t="str">
        <f t="shared" si="4"/>
        <v>0866A0701</v>
      </c>
    </row>
    <row r="128" spans="1:32" s="2" customFormat="1" x14ac:dyDescent="0.25">
      <c r="A128" s="1"/>
      <c r="B128" s="103"/>
      <c r="C128" s="97" t="s">
        <v>247</v>
      </c>
      <c r="D128" s="83"/>
      <c r="E128" s="84"/>
      <c r="F128" s="69"/>
      <c r="G128" s="95">
        <v>866</v>
      </c>
      <c r="H128" s="70" t="s">
        <v>143</v>
      </c>
      <c r="I128" s="70"/>
      <c r="J128" s="98" t="s">
        <v>144</v>
      </c>
      <c r="K128" s="98" t="s">
        <v>144</v>
      </c>
      <c r="L128" s="90">
        <f>'[1]Other costs and income'!J57</f>
        <v>2270</v>
      </c>
      <c r="M128" s="7"/>
      <c r="N128" s="8"/>
      <c r="O128"/>
      <c r="P128"/>
      <c r="Q128"/>
      <c r="R128"/>
      <c r="S128"/>
      <c r="T128"/>
      <c r="U128"/>
      <c r="AE128" s="73" t="str">
        <f t="shared" si="3"/>
        <v>0866E107CA0770</v>
      </c>
      <c r="AF128" s="73" t="str">
        <f t="shared" si="4"/>
        <v>0866A0770</v>
      </c>
    </row>
    <row r="129" spans="1:32" s="2" customFormat="1" x14ac:dyDescent="0.25">
      <c r="A129" s="1"/>
      <c r="B129" s="103"/>
      <c r="C129" s="97" t="s">
        <v>248</v>
      </c>
      <c r="D129" s="83"/>
      <c r="E129" s="84"/>
      <c r="F129" s="69"/>
      <c r="G129" s="95">
        <v>866</v>
      </c>
      <c r="H129" s="70" t="s">
        <v>148</v>
      </c>
      <c r="I129" s="70"/>
      <c r="J129" s="98" t="s">
        <v>144</v>
      </c>
      <c r="K129" s="98" t="s">
        <v>144</v>
      </c>
      <c r="L129" s="90">
        <f>'[1]Other costs and income'!J58</f>
        <v>0</v>
      </c>
      <c r="M129" s="7"/>
      <c r="N129" s="8"/>
      <c r="O129"/>
      <c r="P129"/>
      <c r="Q129"/>
      <c r="R129"/>
      <c r="S129"/>
      <c r="T129"/>
      <c r="U129"/>
      <c r="AE129" s="73" t="str">
        <f t="shared" si="3"/>
        <v>0866E107CA0771</v>
      </c>
      <c r="AF129" s="73" t="str">
        <f t="shared" si="4"/>
        <v>0866A0771</v>
      </c>
    </row>
    <row r="130" spans="1:32" s="2" customFormat="1" x14ac:dyDescent="0.25">
      <c r="A130" s="1"/>
      <c r="B130" s="103"/>
      <c r="C130" s="97" t="s">
        <v>249</v>
      </c>
      <c r="D130" s="83"/>
      <c r="E130" s="84"/>
      <c r="F130" s="69"/>
      <c r="G130" s="95">
        <v>866</v>
      </c>
      <c r="H130" s="70" t="s">
        <v>164</v>
      </c>
      <c r="I130" s="70"/>
      <c r="J130" s="98" t="s">
        <v>160</v>
      </c>
      <c r="K130" s="98" t="s">
        <v>160</v>
      </c>
      <c r="L130" s="90">
        <f>'[1]Other costs and income'!J68</f>
        <v>0</v>
      </c>
      <c r="M130" s="7"/>
      <c r="N130" s="8"/>
      <c r="O130"/>
      <c r="P130"/>
      <c r="Q130"/>
      <c r="R130"/>
      <c r="S130"/>
      <c r="T130"/>
      <c r="U130"/>
      <c r="AE130" s="73" t="str">
        <f t="shared" si="3"/>
        <v>0866E107CA0800</v>
      </c>
      <c r="AF130" s="73" t="str">
        <f t="shared" si="4"/>
        <v>0866A0800</v>
      </c>
    </row>
    <row r="131" spans="1:32" s="2" customFormat="1" x14ac:dyDescent="0.25">
      <c r="A131" s="1"/>
      <c r="B131" s="103"/>
      <c r="C131" s="97" t="s">
        <v>250</v>
      </c>
      <c r="D131" s="83"/>
      <c r="E131" s="84"/>
      <c r="F131" s="69"/>
      <c r="G131" s="95">
        <v>866</v>
      </c>
      <c r="H131" s="70" t="s">
        <v>134</v>
      </c>
      <c r="I131" s="70"/>
      <c r="J131" s="98" t="s">
        <v>47</v>
      </c>
      <c r="K131" s="98" t="s">
        <v>47</v>
      </c>
      <c r="L131" s="90">
        <f>'[1]Other costs and income'!J70</f>
        <v>0</v>
      </c>
      <c r="M131" s="7"/>
      <c r="N131" s="8"/>
      <c r="O131"/>
      <c r="P131"/>
      <c r="Q131"/>
      <c r="R131"/>
      <c r="S131"/>
      <c r="T131"/>
      <c r="U131"/>
      <c r="AE131" s="73" t="str">
        <f t="shared" si="3"/>
        <v>0866E107CA0750</v>
      </c>
      <c r="AF131" s="73" t="str">
        <f t="shared" si="4"/>
        <v>0866A0750</v>
      </c>
    </row>
    <row r="132" spans="1:32" s="2" customFormat="1" x14ac:dyDescent="0.25">
      <c r="A132" s="1"/>
      <c r="B132" s="103"/>
      <c r="C132" s="97" t="s">
        <v>251</v>
      </c>
      <c r="D132" s="83"/>
      <c r="E132" s="84"/>
      <c r="F132" s="69"/>
      <c r="G132" s="95">
        <v>866</v>
      </c>
      <c r="H132" s="70" t="s">
        <v>168</v>
      </c>
      <c r="I132" s="70"/>
      <c r="J132" s="98" t="s">
        <v>47</v>
      </c>
      <c r="K132" s="98" t="s">
        <v>47</v>
      </c>
      <c r="L132" s="90">
        <f>'[1]Other costs and income'!J71</f>
        <v>748</v>
      </c>
      <c r="M132" s="7"/>
      <c r="N132" s="8"/>
      <c r="O132"/>
      <c r="P132"/>
      <c r="Q132"/>
      <c r="R132"/>
      <c r="S132"/>
      <c r="T132"/>
      <c r="U132"/>
      <c r="AE132" s="73" t="str">
        <f t="shared" si="3"/>
        <v>0866E107CA0830</v>
      </c>
      <c r="AF132" s="73" t="str">
        <f t="shared" si="4"/>
        <v>0866A0830</v>
      </c>
    </row>
    <row r="133" spans="1:32" s="2" customFormat="1" x14ac:dyDescent="0.25">
      <c r="A133" s="1"/>
      <c r="B133" s="1"/>
      <c r="C133" s="94" t="s">
        <v>252</v>
      </c>
      <c r="D133" s="67"/>
      <c r="E133" s="75"/>
      <c r="F133" s="69"/>
      <c r="G133" s="95">
        <v>880</v>
      </c>
      <c r="H133" s="70" t="s">
        <v>21</v>
      </c>
      <c r="I133" s="70"/>
      <c r="J133" s="96" t="s">
        <v>22</v>
      </c>
      <c r="K133" s="96" t="s">
        <v>22</v>
      </c>
      <c r="L133" s="89">
        <f t="array" ref="L133">INT(SUM(IF(('[1]Staff Data'!$V3:$V990="0880")*('[1]Staff Data'!$W3:$W990="A0400"),'[1]Staff Data'!$AC3:$AC990,0)))+'[1]Other costs and income'!J72</f>
        <v>110805</v>
      </c>
      <c r="M133" s="7"/>
      <c r="N133" s="8"/>
      <c r="O133"/>
      <c r="P133"/>
      <c r="Q133"/>
      <c r="R133"/>
      <c r="S133"/>
      <c r="T133"/>
      <c r="U133"/>
      <c r="AE133" s="73" t="str">
        <f t="shared" si="3"/>
        <v>0880E107CA0400</v>
      </c>
      <c r="AF133" s="73" t="str">
        <f t="shared" si="4"/>
        <v>0880A0400</v>
      </c>
    </row>
    <row r="134" spans="1:32" s="2" customFormat="1" x14ac:dyDescent="0.25">
      <c r="A134" s="1"/>
      <c r="B134" s="1"/>
      <c r="C134" s="94" t="s">
        <v>253</v>
      </c>
      <c r="D134" s="67"/>
      <c r="E134" s="75"/>
      <c r="F134" s="69"/>
      <c r="G134" s="95">
        <v>880</v>
      </c>
      <c r="H134" s="70" t="s">
        <v>28</v>
      </c>
      <c r="I134" s="70"/>
      <c r="J134" s="96" t="s">
        <v>29</v>
      </c>
      <c r="K134" s="96" t="s">
        <v>29</v>
      </c>
      <c r="L134" s="89">
        <f t="array" ref="L134">INT(SUM(IF(('[1]Staff Data'!$V1:$V470="0880")*('[1]Staff Data'!$W1:$W470="A0401"),'[1]Staff Data'!$AC1:$AC470,0))+'[1]Other costs and income'!J73-M134)</f>
        <v>4000</v>
      </c>
      <c r="M134" s="7"/>
      <c r="N134" s="8"/>
      <c r="O134"/>
      <c r="P134"/>
      <c r="Q134"/>
      <c r="R134"/>
      <c r="S134"/>
      <c r="T134"/>
      <c r="U134"/>
      <c r="AE134" s="73" t="str">
        <f t="shared" si="3"/>
        <v>0880E107CA0401</v>
      </c>
      <c r="AF134" s="73" t="str">
        <f t="shared" si="4"/>
        <v>0880A0401</v>
      </c>
    </row>
    <row r="135" spans="1:32" s="2" customFormat="1" x14ac:dyDescent="0.25">
      <c r="A135" s="1"/>
      <c r="B135" s="1"/>
      <c r="C135" s="66" t="s">
        <v>254</v>
      </c>
      <c r="D135" s="67"/>
      <c r="E135" s="75"/>
      <c r="F135" s="69"/>
      <c r="G135" s="95">
        <v>880</v>
      </c>
      <c r="H135" s="70" t="s">
        <v>33</v>
      </c>
      <c r="I135" s="70"/>
      <c r="J135" s="96" t="s">
        <v>22</v>
      </c>
      <c r="K135" s="96" t="s">
        <v>22</v>
      </c>
      <c r="L135" s="89">
        <f t="array" ref="L135">INT(SUM(IF(('[1]Staff Data'!$V3:$V990="0880")*('[1]Staff Data'!$W3:$W990="A0402"),'[1]Staff Data'!$AC3:$AC990,0)))+'[1]Other costs and income'!J74</f>
        <v>0</v>
      </c>
      <c r="M135" s="7"/>
      <c r="N135" s="8"/>
      <c r="O135"/>
      <c r="P135"/>
      <c r="Q135"/>
      <c r="R135"/>
      <c r="S135"/>
      <c r="T135"/>
      <c r="U135"/>
      <c r="AE135" s="73" t="str">
        <f t="shared" si="3"/>
        <v>0880E107CA0402</v>
      </c>
      <c r="AF135" s="73" t="str">
        <f t="shared" si="4"/>
        <v>0880A0402</v>
      </c>
    </row>
    <row r="136" spans="1:32" s="2" customFormat="1" x14ac:dyDescent="0.25">
      <c r="A136" s="1"/>
      <c r="B136" s="1"/>
      <c r="C136" s="66" t="s">
        <v>255</v>
      </c>
      <c r="D136" s="67"/>
      <c r="E136" s="75"/>
      <c r="F136" s="69"/>
      <c r="G136" s="95">
        <v>880</v>
      </c>
      <c r="H136" s="70" t="s">
        <v>37</v>
      </c>
      <c r="I136" s="70"/>
      <c r="J136" s="96" t="s">
        <v>22</v>
      </c>
      <c r="K136" s="96" t="s">
        <v>22</v>
      </c>
      <c r="L136" s="89">
        <f t="array" ref="L136">INT(SUM(IF(('[1]Staff Data'!$V3:$V990="0880")*('[1]Staff Data'!$W3:$W990="A0403"),'[1]Staff Data'!$AC3:$AC990,0)))+'[1]Other costs and income'!J75</f>
        <v>0</v>
      </c>
      <c r="M136" s="7"/>
      <c r="N136" s="8"/>
      <c r="O136"/>
      <c r="P136"/>
      <c r="Q136"/>
      <c r="R136"/>
      <c r="S136"/>
      <c r="T136"/>
      <c r="U136"/>
      <c r="AE136" s="73" t="str">
        <f t="shared" si="3"/>
        <v>0880E107CA0403</v>
      </c>
      <c r="AF136" s="73" t="str">
        <f t="shared" si="4"/>
        <v>0880A0403</v>
      </c>
    </row>
    <row r="137" spans="1:32" s="2" customFormat="1" x14ac:dyDescent="0.25">
      <c r="A137" s="1"/>
      <c r="B137" s="1"/>
      <c r="C137" s="94" t="s">
        <v>256</v>
      </c>
      <c r="D137" s="67"/>
      <c r="E137" s="75"/>
      <c r="F137" s="69"/>
      <c r="G137" s="70">
        <v>880</v>
      </c>
      <c r="H137" s="70" t="s">
        <v>46</v>
      </c>
      <c r="I137" s="70"/>
      <c r="J137" s="96" t="s">
        <v>47</v>
      </c>
      <c r="K137" s="96" t="s">
        <v>47</v>
      </c>
      <c r="L137" s="89">
        <f t="array" ref="L137">INT(SUM(IF(('[1]Staff Data'!$V3:$V990="0880")*('[1]Staff Data'!$W3:$W990="A0405"),'[1]Staff Data'!$AC3:$AC990,0)))+'[1]Other costs and income'!J76</f>
        <v>0</v>
      </c>
      <c r="M137" s="7"/>
      <c r="N137" s="8"/>
      <c r="O137"/>
      <c r="P137"/>
      <c r="Q137"/>
      <c r="R137"/>
      <c r="S137"/>
      <c r="T137"/>
      <c r="U137"/>
      <c r="AE137" s="73" t="str">
        <f t="shared" si="3"/>
        <v>0880E107CA0405</v>
      </c>
      <c r="AF137" s="73" t="str">
        <f t="shared" si="4"/>
        <v>0880A0405</v>
      </c>
    </row>
    <row r="138" spans="1:32" s="2" customFormat="1" x14ac:dyDescent="0.25">
      <c r="A138" s="1"/>
      <c r="B138" s="1"/>
      <c r="C138" s="66" t="s">
        <v>257</v>
      </c>
      <c r="D138" s="67"/>
      <c r="E138" s="75"/>
      <c r="F138" s="69"/>
      <c r="G138" s="95">
        <v>880</v>
      </c>
      <c r="H138" s="70" t="s">
        <v>55</v>
      </c>
      <c r="I138" s="70"/>
      <c r="J138" s="96" t="s">
        <v>22</v>
      </c>
      <c r="K138" s="96" t="s">
        <v>22</v>
      </c>
      <c r="L138" s="89">
        <f t="array" ref="L138">INT(SUM(IF(('[1]Staff Data'!$V3:$V990="0880")*('[1]Staff Data'!$W3:$W990="A0408"),'[1]Staff Data'!$AC3:$AC990,0)))+'[1]Other costs and income'!J77</f>
        <v>0</v>
      </c>
      <c r="M138" s="7"/>
      <c r="N138" s="8"/>
      <c r="O138"/>
      <c r="P138"/>
      <c r="Q138"/>
      <c r="R138"/>
      <c r="S138"/>
      <c r="T138"/>
      <c r="U138"/>
      <c r="AE138" s="73" t="str">
        <f t="shared" si="3"/>
        <v>0880E107CA0408</v>
      </c>
      <c r="AF138" s="73" t="str">
        <f t="shared" si="4"/>
        <v>0880A0408</v>
      </c>
    </row>
    <row r="139" spans="1:32" s="2" customFormat="1" x14ac:dyDescent="0.25">
      <c r="A139" s="1"/>
      <c r="B139" s="1"/>
      <c r="C139" s="66" t="s">
        <v>258</v>
      </c>
      <c r="D139" s="67"/>
      <c r="E139" s="75"/>
      <c r="F139" s="69"/>
      <c r="G139" s="104" t="s">
        <v>259</v>
      </c>
      <c r="H139" s="70" t="s">
        <v>21</v>
      </c>
      <c r="I139" s="70"/>
      <c r="J139" s="96" t="s">
        <v>22</v>
      </c>
      <c r="K139" s="96" t="s">
        <v>22</v>
      </c>
      <c r="L139" s="89">
        <f t="array" ref="L139">INT(SUM(IF(('[1]Staff Data'!$X3:$X991="0140")*('[1]Staff Data'!$W3:$W991="A0400"),'[1]Staff Data'!$AD$3:$AD$991,0)))+'[1]Other costs and income'!J93</f>
        <v>3378</v>
      </c>
      <c r="M139" s="7"/>
      <c r="N139" s="8"/>
      <c r="O139"/>
      <c r="P139"/>
      <c r="Q139"/>
      <c r="R139"/>
      <c r="S139"/>
      <c r="T139"/>
      <c r="U139"/>
      <c r="AE139" s="73" t="str">
        <f t="shared" si="3"/>
        <v>0140E107CA0400</v>
      </c>
      <c r="AF139" s="73" t="str">
        <f t="shared" si="4"/>
        <v>0140A0400</v>
      </c>
    </row>
    <row r="140" spans="1:32" s="2" customFormat="1" x14ac:dyDescent="0.25">
      <c r="C140" s="82" t="s">
        <v>260</v>
      </c>
      <c r="D140" s="67"/>
      <c r="E140" s="75"/>
      <c r="F140" s="69"/>
      <c r="G140" s="104" t="s">
        <v>259</v>
      </c>
      <c r="H140" s="70" t="s">
        <v>28</v>
      </c>
      <c r="I140" s="70"/>
      <c r="J140" s="96" t="s">
        <v>29</v>
      </c>
      <c r="K140" s="96" t="s">
        <v>29</v>
      </c>
      <c r="L140" s="89">
        <f t="array" ref="L140">INT(SUM(IF(('[1]Staff Data'!$X3:$X992="0140")*('[1]Staff Data'!$W3:$W992="A0401"),'[1]Staff Data'!$AD3:$AD991,0)))+'[1]Other costs and income'!J94</f>
        <v>0</v>
      </c>
      <c r="M140" s="7"/>
      <c r="N140" s="8"/>
      <c r="O140"/>
      <c r="P140"/>
      <c r="Q140"/>
      <c r="R140"/>
      <c r="S140"/>
      <c r="T140"/>
      <c r="U140"/>
      <c r="AE140" s="73" t="str">
        <f t="shared" ref="AE140:AE203" si="5">TEXT(G161,"0000")&amp;""&amp;$C$12&amp;""&amp;H161</f>
        <v>0000E107C</v>
      </c>
      <c r="AF140" s="73" t="str">
        <f t="shared" ref="AF140:AF203" si="6">TEXT(G161,"0000")&amp;""&amp;$L$14&amp;""&amp;H161</f>
        <v>0000</v>
      </c>
    </row>
    <row r="141" spans="1:32" s="2" customFormat="1" x14ac:dyDescent="0.25">
      <c r="C141" s="82" t="s">
        <v>261</v>
      </c>
      <c r="D141" s="67"/>
      <c r="E141" s="75"/>
      <c r="F141" s="69"/>
      <c r="G141" s="104" t="s">
        <v>259</v>
      </c>
      <c r="H141" s="70" t="s">
        <v>33</v>
      </c>
      <c r="I141" s="70"/>
      <c r="J141" s="96" t="s">
        <v>22</v>
      </c>
      <c r="K141" s="96" t="s">
        <v>22</v>
      </c>
      <c r="L141" s="89">
        <f t="array" ref="L141">INT(SUM(IF(('[1]Staff Data'!$X3:$X993="0140")*('[1]Staff Data'!$W3:$W993="A0402"),'[1]Staff Data'!$AD3:$AD991,0)))+'[1]Other costs and income'!J95</f>
        <v>0</v>
      </c>
      <c r="M141" s="7"/>
      <c r="N141" s="8"/>
      <c r="O141"/>
      <c r="P141"/>
      <c r="Q141"/>
      <c r="R141"/>
      <c r="S141"/>
      <c r="T141"/>
      <c r="U141"/>
      <c r="AE141" s="73" t="str">
        <f t="shared" si="5"/>
        <v>0500E107C</v>
      </c>
      <c r="AF141" s="73" t="str">
        <f t="shared" si="6"/>
        <v>0500</v>
      </c>
    </row>
    <row r="142" spans="1:32" s="2" customFormat="1" x14ac:dyDescent="0.25">
      <c r="C142" s="82" t="s">
        <v>262</v>
      </c>
      <c r="D142" s="67"/>
      <c r="E142" s="75"/>
      <c r="F142" s="69"/>
      <c r="G142" s="104" t="s">
        <v>259</v>
      </c>
      <c r="H142" s="70" t="s">
        <v>37</v>
      </c>
      <c r="I142" s="70"/>
      <c r="J142" s="96" t="s">
        <v>22</v>
      </c>
      <c r="K142" s="96" t="s">
        <v>22</v>
      </c>
      <c r="L142" s="89">
        <f t="array" ref="L142">INT(SUM(IF(('[1]Staff Data'!$X3:$X994="0140")*('[1]Staff Data'!$W3:$W994="A0403"),'[1]Staff Data'!$AD3:$AD991,0)))+'[1]Other costs and income'!J96</f>
        <v>0</v>
      </c>
      <c r="M142" s="7"/>
      <c r="N142" s="8"/>
      <c r="O142"/>
      <c r="P142"/>
      <c r="Q142"/>
      <c r="R142"/>
      <c r="S142"/>
      <c r="T142"/>
      <c r="U142"/>
      <c r="AE142" s="73" t="str">
        <f t="shared" si="5"/>
        <v>0501E107C</v>
      </c>
      <c r="AF142" s="73" t="str">
        <f t="shared" si="6"/>
        <v>0501</v>
      </c>
    </row>
    <row r="143" spans="1:32" s="2" customFormat="1" x14ac:dyDescent="0.25">
      <c r="C143" s="82" t="s">
        <v>263</v>
      </c>
      <c r="D143" s="67"/>
      <c r="E143" s="75"/>
      <c r="F143" s="69"/>
      <c r="G143" s="104" t="s">
        <v>259</v>
      </c>
      <c r="H143" s="70" t="s">
        <v>41</v>
      </c>
      <c r="I143" s="70"/>
      <c r="J143" s="96" t="s">
        <v>42</v>
      </c>
      <c r="K143" s="96" t="s">
        <v>42</v>
      </c>
      <c r="L143" s="89">
        <f t="array" ref="L143">INT(SUM(IF(('[1]Staff Data'!$X3:$X995="0140")*('[1]Staff Data'!$W3:$W995="A0404"),'[1]Staff Data'!$AD3:$AD991,0)))+'[1]Other costs and income'!J97</f>
        <v>0</v>
      </c>
      <c r="M143" s="7"/>
      <c r="N143" s="8"/>
      <c r="O143"/>
      <c r="P143"/>
      <c r="Q143"/>
      <c r="R143"/>
      <c r="S143"/>
      <c r="T143"/>
      <c r="U143"/>
      <c r="AE143" s="73" t="str">
        <f t="shared" si="5"/>
        <v>0510E107C</v>
      </c>
      <c r="AF143" s="73" t="str">
        <f t="shared" si="6"/>
        <v>0510</v>
      </c>
    </row>
    <row r="144" spans="1:32" s="2" customFormat="1" x14ac:dyDescent="0.25">
      <c r="C144" s="82" t="s">
        <v>264</v>
      </c>
      <c r="D144" s="67"/>
      <c r="E144" s="75"/>
      <c r="F144" s="69"/>
      <c r="G144" s="104" t="s">
        <v>259</v>
      </c>
      <c r="H144" s="70" t="s">
        <v>46</v>
      </c>
      <c r="I144" s="70"/>
      <c r="J144" s="96" t="s">
        <v>47</v>
      </c>
      <c r="K144" s="96" t="s">
        <v>47</v>
      </c>
      <c r="L144" s="89">
        <f t="array" ref="L144">INT(SUM(IF(('[1]Staff Data'!$X3:$X996="0140")*('[1]Staff Data'!$W3:$W996="A0405"),'[1]Staff Data'!$AD3:$AD991,0)))+'[1]Other costs and income'!J98</f>
        <v>0</v>
      </c>
      <c r="M144" s="7"/>
      <c r="N144" s="8"/>
      <c r="O144"/>
      <c r="P144"/>
      <c r="Q144"/>
      <c r="R144"/>
      <c r="S144"/>
      <c r="T144"/>
      <c r="U144"/>
      <c r="AE144" s="73" t="str">
        <f t="shared" si="5"/>
        <v>0900E107C</v>
      </c>
      <c r="AF144" s="73" t="str">
        <f t="shared" si="6"/>
        <v>0900</v>
      </c>
    </row>
    <row r="145" spans="3:32" s="2" customFormat="1" x14ac:dyDescent="0.25">
      <c r="C145" s="82" t="s">
        <v>265</v>
      </c>
      <c r="D145" s="67"/>
      <c r="E145" s="75"/>
      <c r="F145" s="69"/>
      <c r="G145" s="104" t="s">
        <v>259</v>
      </c>
      <c r="H145" s="70" t="s">
        <v>55</v>
      </c>
      <c r="I145" s="70"/>
      <c r="J145" s="96" t="s">
        <v>22</v>
      </c>
      <c r="K145" s="96" t="s">
        <v>22</v>
      </c>
      <c r="L145" s="89">
        <f t="array" ref="L145">INT(SUM(IF(('[1]Staff Data'!$X3:$X997="0140")*('[1]Staff Data'!$W3:$W997="A0408"),'[1]Staff Data'!$AD3:$AD991,0)))+'[1]Other costs and income'!J99</f>
        <v>0</v>
      </c>
      <c r="M145" s="7"/>
      <c r="N145" s="8"/>
      <c r="O145"/>
      <c r="P145"/>
      <c r="Q145"/>
      <c r="R145"/>
      <c r="S145"/>
      <c r="T145"/>
      <c r="U145"/>
      <c r="AE145" s="73" t="str">
        <f t="shared" si="5"/>
        <v>0910E107C</v>
      </c>
      <c r="AF145" s="73" t="str">
        <f t="shared" si="6"/>
        <v>0910</v>
      </c>
    </row>
    <row r="146" spans="3:32" s="2" customFormat="1" x14ac:dyDescent="0.25">
      <c r="C146" s="82" t="s">
        <v>266</v>
      </c>
      <c r="D146" s="67"/>
      <c r="E146" s="75"/>
      <c r="F146" s="69"/>
      <c r="G146" s="104" t="s">
        <v>259</v>
      </c>
      <c r="H146" s="70" t="s">
        <v>75</v>
      </c>
      <c r="I146" s="70"/>
      <c r="J146" s="96" t="s">
        <v>42</v>
      </c>
      <c r="K146" s="96" t="s">
        <v>42</v>
      </c>
      <c r="L146" s="89">
        <f t="array" ref="L146">INT(SUM(IF(('[1]Staff Data'!$X3:$X998="0140")*('[1]Staff Data'!$W3:$W998="A0610"),'[1]Staff Data'!$AD3:$AD991,0)))+'[1]Other costs and income'!J100</f>
        <v>0</v>
      </c>
      <c r="M146" s="7"/>
      <c r="N146" s="8"/>
      <c r="O146"/>
      <c r="P146"/>
      <c r="Q146"/>
      <c r="R146"/>
      <c r="S146"/>
      <c r="T146"/>
      <c r="U146"/>
      <c r="AE146" s="73" t="str">
        <f t="shared" si="5"/>
        <v>0920E107C</v>
      </c>
      <c r="AF146" s="73" t="str">
        <f t="shared" si="6"/>
        <v>0920</v>
      </c>
    </row>
    <row r="147" spans="3:32" s="2" customFormat="1" x14ac:dyDescent="0.25">
      <c r="C147" s="82" t="s">
        <v>267</v>
      </c>
      <c r="D147" s="67"/>
      <c r="E147" s="75"/>
      <c r="F147" s="69"/>
      <c r="G147" s="104" t="s">
        <v>259</v>
      </c>
      <c r="H147" s="70" t="s">
        <v>79</v>
      </c>
      <c r="I147" s="70"/>
      <c r="J147" s="96" t="s">
        <v>42</v>
      </c>
      <c r="K147" s="96" t="s">
        <v>42</v>
      </c>
      <c r="L147" s="89">
        <f t="array" ref="L147">INT(SUM(IF(('[1]Staff Data'!$X3:$X999="0140")*('[1]Staff Data'!$W3:$W999="A0630"),'[1]Staff Data'!$AD3:$AD991,0)))+'[1]Other costs and income'!J101</f>
        <v>1074</v>
      </c>
      <c r="M147" s="7"/>
      <c r="N147" s="8"/>
      <c r="O147"/>
      <c r="P147"/>
      <c r="Q147"/>
      <c r="R147"/>
      <c r="S147"/>
      <c r="T147"/>
      <c r="U147"/>
      <c r="AE147" s="73" t="str">
        <f t="shared" si="5"/>
        <v>0930E107C</v>
      </c>
      <c r="AF147" s="73" t="str">
        <f t="shared" si="6"/>
        <v>0930</v>
      </c>
    </row>
    <row r="148" spans="3:32" s="2" customFormat="1" ht="14.25" customHeight="1" x14ac:dyDescent="0.25">
      <c r="C148" s="82" t="s">
        <v>268</v>
      </c>
      <c r="D148" s="67"/>
      <c r="E148" s="75"/>
      <c r="F148" s="69"/>
      <c r="G148" s="104" t="s">
        <v>259</v>
      </c>
      <c r="H148" s="70" t="s">
        <v>83</v>
      </c>
      <c r="I148" s="70"/>
      <c r="J148" s="96" t="s">
        <v>42</v>
      </c>
      <c r="K148" s="96" t="s">
        <v>42</v>
      </c>
      <c r="L148" s="89">
        <f t="array" ref="L148">INT(SUM(IF(('[1]Staff Data'!$X3:$X1000="0140")*('[1]Staff Data'!$W3:$W1000="A0631"),'[1]Staff Data'!$AD3:$AD991,0)))+'[1]Other costs and income'!J102</f>
        <v>0</v>
      </c>
      <c r="M148" s="7"/>
      <c r="N148" s="8"/>
      <c r="O148"/>
      <c r="P148"/>
      <c r="Q148"/>
      <c r="R148"/>
      <c r="S148"/>
      <c r="T148"/>
      <c r="U148"/>
      <c r="AE148" s="73" t="str">
        <f t="shared" si="5"/>
        <v>0932E107C</v>
      </c>
      <c r="AF148" s="73" t="str">
        <f t="shared" si="6"/>
        <v>0932</v>
      </c>
    </row>
    <row r="149" spans="3:32" s="2" customFormat="1" x14ac:dyDescent="0.25">
      <c r="C149" s="82" t="s">
        <v>269</v>
      </c>
      <c r="D149" s="67"/>
      <c r="E149" s="75"/>
      <c r="F149" s="69"/>
      <c r="G149" s="104" t="s">
        <v>259</v>
      </c>
      <c r="H149" s="70" t="s">
        <v>87</v>
      </c>
      <c r="I149" s="70"/>
      <c r="J149" s="96" t="s">
        <v>42</v>
      </c>
      <c r="K149" s="96" t="s">
        <v>42</v>
      </c>
      <c r="L149" s="89">
        <f t="array" ref="L149">INT(SUM(IF(('[1]Staff Data'!$X3:$X1001="0140")*('[1]Staff Data'!$W3:$W1001="A0632"),'[1]Staff Data'!$AD3:$AD991,0)))+'[1]Other costs and income'!J103</f>
        <v>0</v>
      </c>
      <c r="M149" s="7"/>
      <c r="N149" s="8"/>
      <c r="O149"/>
      <c r="P149"/>
      <c r="Q149"/>
      <c r="R149"/>
      <c r="S149"/>
      <c r="T149"/>
      <c r="U149"/>
      <c r="AE149" s="73" t="str">
        <f t="shared" si="5"/>
        <v>0940E107C</v>
      </c>
      <c r="AF149" s="73" t="str">
        <f t="shared" si="6"/>
        <v>0940</v>
      </c>
    </row>
    <row r="150" spans="3:32" s="2" customFormat="1" ht="12.75" customHeight="1" x14ac:dyDescent="0.25">
      <c r="C150" s="82" t="s">
        <v>270</v>
      </c>
      <c r="D150" s="67"/>
      <c r="E150" s="75"/>
      <c r="F150" s="69"/>
      <c r="G150" s="104" t="s">
        <v>259</v>
      </c>
      <c r="H150" s="70" t="s">
        <v>93</v>
      </c>
      <c r="I150" s="70"/>
      <c r="J150" s="96" t="s">
        <v>47</v>
      </c>
      <c r="K150" s="96" t="s">
        <v>47</v>
      </c>
      <c r="L150" s="89">
        <f t="array" ref="L150">INT(SUM(IF(('[1]Staff Data'!$X3:$X1002="0140")*('[1]Staff Data'!$W3:$W1002="A0633"),'[1]Staff Data'!$AD3:$AD991,0)))+'[1]Other costs and income'!J104</f>
        <v>0</v>
      </c>
      <c r="M150" s="7"/>
      <c r="N150" s="8"/>
      <c r="O150"/>
      <c r="P150" s="105"/>
      <c r="Q150"/>
      <c r="R150"/>
      <c r="S150"/>
      <c r="T150"/>
      <c r="U150"/>
      <c r="AE150" s="73" t="str">
        <f t="shared" si="5"/>
        <v>0945E107C</v>
      </c>
      <c r="AF150" s="73" t="str">
        <f t="shared" si="6"/>
        <v>0945</v>
      </c>
    </row>
    <row r="151" spans="3:32" s="2" customFormat="1" ht="12.75" customHeight="1" x14ac:dyDescent="0.25">
      <c r="C151" s="82" t="s">
        <v>271</v>
      </c>
      <c r="D151" s="67"/>
      <c r="E151" s="75"/>
      <c r="F151" s="69"/>
      <c r="G151" s="104" t="s">
        <v>259</v>
      </c>
      <c r="H151" s="70" t="s">
        <v>98</v>
      </c>
      <c r="I151" s="70"/>
      <c r="J151" s="96" t="s">
        <v>42</v>
      </c>
      <c r="K151" s="96" t="s">
        <v>42</v>
      </c>
      <c r="L151" s="89">
        <f t="array" ref="L151">INT(SUM(IF(('[1]Staff Data'!$X3:$X1003="0140")*('[1]Staff Data'!$W3:$W1003="A0640"),'[1]Staff Data'!$AD3:$AD991,0)))+'[1]Other costs and income'!J105</f>
        <v>0</v>
      </c>
      <c r="M151" s="7"/>
      <c r="N151" s="8"/>
      <c r="O151" s="101"/>
      <c r="P151" s="106"/>
      <c r="Q151"/>
      <c r="R151"/>
      <c r="S151"/>
      <c r="T151"/>
      <c r="U151"/>
      <c r="AE151" s="73" t="str">
        <f t="shared" si="5"/>
        <v>0000E107C</v>
      </c>
      <c r="AF151" s="73" t="str">
        <f t="shared" si="6"/>
        <v>0000</v>
      </c>
    </row>
    <row r="152" spans="3:32" s="2" customFormat="1" ht="12.75" customHeight="1" x14ac:dyDescent="0.25">
      <c r="C152" s="82" t="s">
        <v>272</v>
      </c>
      <c r="D152" s="67"/>
      <c r="E152" s="75"/>
      <c r="F152" s="69"/>
      <c r="G152" s="104" t="s">
        <v>259</v>
      </c>
      <c r="H152" s="70" t="s">
        <v>102</v>
      </c>
      <c r="I152" s="70"/>
      <c r="J152" s="96" t="s">
        <v>42</v>
      </c>
      <c r="K152" s="96" t="s">
        <v>42</v>
      </c>
      <c r="L152" s="89">
        <f t="array" ref="L152">INT(SUM(IF(('[1]Staff Data'!$X3:$X1004="0140")*('[1]Staff Data'!$W3:$W1004="A0655"),'[1]Staff Data'!$AD3:$AD991,0)))+'[1]Other costs and income'!J106</f>
        <v>0</v>
      </c>
      <c r="M152" s="7"/>
      <c r="N152" s="8"/>
      <c r="O152"/>
      <c r="P152" s="107"/>
      <c r="Q152"/>
      <c r="R152"/>
      <c r="S152"/>
      <c r="T152"/>
      <c r="U152"/>
      <c r="AE152" s="73" t="str">
        <f t="shared" si="5"/>
        <v>0000E107C</v>
      </c>
      <c r="AF152" s="73" t="str">
        <f t="shared" si="6"/>
        <v>0000</v>
      </c>
    </row>
    <row r="153" spans="3:32" s="2" customFormat="1" x14ac:dyDescent="0.25">
      <c r="C153" s="82" t="s">
        <v>273</v>
      </c>
      <c r="D153" s="67"/>
      <c r="E153" s="75"/>
      <c r="F153" s="69"/>
      <c r="G153" s="104" t="s">
        <v>259</v>
      </c>
      <c r="H153" s="70" t="s">
        <v>114</v>
      </c>
      <c r="I153" s="70"/>
      <c r="J153" s="96" t="s">
        <v>115</v>
      </c>
      <c r="K153" s="96" t="s">
        <v>115</v>
      </c>
      <c r="L153" s="89">
        <f t="array" ref="L153">INT(SUM(IF(('[1]Staff Data'!$X3:$X1005="0140")*('[1]Staff Data'!$W3:$W1005="A0700"),'[1]Staff Data'!$AD3:$AD991,0)))+'[1]Other costs and income'!J107</f>
        <v>98</v>
      </c>
      <c r="M153" s="7"/>
      <c r="N153" s="8"/>
      <c r="O153"/>
      <c r="P153"/>
      <c r="Q153"/>
      <c r="R153"/>
      <c r="S153"/>
      <c r="T153"/>
      <c r="U153"/>
      <c r="AE153" s="73" t="str">
        <f t="shared" si="5"/>
        <v>0000E107C</v>
      </c>
      <c r="AF153" s="73" t="str">
        <f t="shared" si="6"/>
        <v>0000</v>
      </c>
    </row>
    <row r="154" spans="3:32" s="2" customFormat="1" x14ac:dyDescent="0.25">
      <c r="C154" s="82" t="s">
        <v>274</v>
      </c>
      <c r="D154" s="67"/>
      <c r="E154" s="75"/>
      <c r="F154" s="69"/>
      <c r="G154" s="104" t="s">
        <v>259</v>
      </c>
      <c r="H154" s="70" t="s">
        <v>120</v>
      </c>
      <c r="I154" s="70"/>
      <c r="J154" s="96" t="s">
        <v>115</v>
      </c>
      <c r="K154" s="96" t="s">
        <v>115</v>
      </c>
      <c r="L154" s="89">
        <f t="array" ref="L154">INT(SUM(IF(('[1]Staff Data'!$X3:$X1006="0140")*('[1]Staff Data'!$W3:$W1006="A0701"),'[1]Staff Data'!$AD3:$AD991,0)))+'[1]Other costs and income'!J108</f>
        <v>0</v>
      </c>
      <c r="M154" s="7"/>
      <c r="N154" s="8"/>
      <c r="O154"/>
      <c r="P154"/>
      <c r="Q154"/>
      <c r="R154"/>
      <c r="S154"/>
      <c r="T154"/>
      <c r="U154"/>
      <c r="AE154" s="73" t="str">
        <f t="shared" si="5"/>
        <v>0000E107C</v>
      </c>
      <c r="AF154" s="73" t="str">
        <f t="shared" si="6"/>
        <v>0000</v>
      </c>
    </row>
    <row r="155" spans="3:32" s="2" customFormat="1" x14ac:dyDescent="0.25">
      <c r="C155" s="82" t="s">
        <v>275</v>
      </c>
      <c r="D155" s="67"/>
      <c r="E155" s="75"/>
      <c r="F155" s="69"/>
      <c r="G155" s="104" t="s">
        <v>259</v>
      </c>
      <c r="H155" s="70" t="s">
        <v>134</v>
      </c>
      <c r="I155" s="70"/>
      <c r="J155" s="96" t="s">
        <v>47</v>
      </c>
      <c r="K155" s="96" t="s">
        <v>47</v>
      </c>
      <c r="L155" s="89">
        <f t="array" ref="L155">INT(SUM(IF(('[1]Staff Data'!$X3:$X1007="0140")*('[1]Staff Data'!$W3:$W1007="A0750"),'[1]Staff Data'!$AD3:$AD991,0)))+'[1]Other costs and income'!J109</f>
        <v>0</v>
      </c>
      <c r="M155" s="7"/>
      <c r="N155" s="8"/>
      <c r="O155"/>
      <c r="P155"/>
      <c r="Q155"/>
      <c r="R155"/>
      <c r="S155"/>
      <c r="T155"/>
      <c r="U155"/>
      <c r="AE155" s="73" t="str">
        <f t="shared" si="5"/>
        <v>1001E107C</v>
      </c>
      <c r="AF155" s="73" t="str">
        <f t="shared" si="6"/>
        <v>1001</v>
      </c>
    </row>
    <row r="156" spans="3:32" s="2" customFormat="1" x14ac:dyDescent="0.25">
      <c r="C156" s="82" t="s">
        <v>276</v>
      </c>
      <c r="D156" s="67"/>
      <c r="E156" s="75"/>
      <c r="F156" s="69"/>
      <c r="G156" s="104" t="s">
        <v>259</v>
      </c>
      <c r="H156" s="70" t="s">
        <v>143</v>
      </c>
      <c r="I156" s="70"/>
      <c r="J156" s="96" t="s">
        <v>144</v>
      </c>
      <c r="K156" s="96" t="s">
        <v>144</v>
      </c>
      <c r="L156" s="89">
        <f t="array" ref="L156">INT(SUM(IF(('[1]Staff Data'!$X3:$X1008="0140")*('[1]Staff Data'!$W3:$W1008="A0770"),'[1]Staff Data'!$AD3:$AD991,0)))+'[1]Other costs and income'!J110</f>
        <v>360</v>
      </c>
      <c r="M156" s="7"/>
      <c r="N156" s="8"/>
      <c r="O156"/>
      <c r="P156"/>
      <c r="Q156"/>
      <c r="R156"/>
      <c r="S156"/>
      <c r="T156"/>
      <c r="U156"/>
      <c r="AE156" s="73" t="str">
        <f t="shared" si="5"/>
        <v>1030E107C</v>
      </c>
      <c r="AF156" s="73" t="str">
        <f t="shared" si="6"/>
        <v>1030</v>
      </c>
    </row>
    <row r="157" spans="3:32" s="2" customFormat="1" x14ac:dyDescent="0.25">
      <c r="C157" s="82" t="s">
        <v>277</v>
      </c>
      <c r="D157" s="67"/>
      <c r="E157" s="75"/>
      <c r="F157" s="69"/>
      <c r="G157" s="104" t="s">
        <v>259</v>
      </c>
      <c r="H157" s="70" t="s">
        <v>148</v>
      </c>
      <c r="I157" s="70"/>
      <c r="J157" s="96" t="s">
        <v>144</v>
      </c>
      <c r="K157" s="96" t="s">
        <v>144</v>
      </c>
      <c r="L157" s="89">
        <f t="array" ref="L157">INT(SUM(IF(('[1]Staff Data'!$X3:$X1009="0140")*('[1]Staff Data'!$W3:$W1009="A0771"),'[1]Staff Data'!$AD3:$AD991,0)))+'[1]Other costs and income'!J111</f>
        <v>0</v>
      </c>
      <c r="M157" s="7"/>
      <c r="N157" s="8"/>
      <c r="O157"/>
      <c r="P157"/>
      <c r="Q157"/>
      <c r="R157"/>
      <c r="S157"/>
      <c r="T157"/>
      <c r="U157"/>
      <c r="AE157" s="73" t="str">
        <f t="shared" si="5"/>
        <v>1045E107C</v>
      </c>
      <c r="AF157" s="73" t="str">
        <f t="shared" si="6"/>
        <v>1045</v>
      </c>
    </row>
    <row r="158" spans="3:32" s="2" customFormat="1" x14ac:dyDescent="0.25">
      <c r="C158" s="82" t="s">
        <v>278</v>
      </c>
      <c r="D158" s="67"/>
      <c r="E158" s="75"/>
      <c r="F158" s="69"/>
      <c r="G158" s="104" t="s">
        <v>259</v>
      </c>
      <c r="H158" s="70" t="s">
        <v>164</v>
      </c>
      <c r="I158" s="70"/>
      <c r="J158" s="96" t="s">
        <v>160</v>
      </c>
      <c r="K158" s="96" t="s">
        <v>160</v>
      </c>
      <c r="L158" s="89">
        <f t="array" ref="L158">INT(SUM(IF(('[1]Staff Data'!$X3:$X1010="0140")*('[1]Staff Data'!$W3:$W1010="A0800"),'[1]Staff Data'!$AD3:$AD991,0)))+'[1]Other costs and income'!J112</f>
        <v>0</v>
      </c>
      <c r="M158" s="7"/>
      <c r="N158" s="8"/>
      <c r="O158"/>
      <c r="P158"/>
      <c r="Q158"/>
      <c r="R158"/>
      <c r="S158"/>
      <c r="T158"/>
      <c r="U158"/>
      <c r="AE158" s="73" t="str">
        <f t="shared" si="5"/>
        <v>0000E107C</v>
      </c>
      <c r="AF158" s="73" t="str">
        <f t="shared" si="6"/>
        <v>0000</v>
      </c>
    </row>
    <row r="159" spans="3:32" s="2" customFormat="1" x14ac:dyDescent="0.25">
      <c r="C159" s="82" t="s">
        <v>279</v>
      </c>
      <c r="D159" s="67"/>
      <c r="E159" s="75"/>
      <c r="F159" s="69"/>
      <c r="G159" s="104" t="s">
        <v>259</v>
      </c>
      <c r="H159" s="70" t="s">
        <v>168</v>
      </c>
      <c r="I159" s="70"/>
      <c r="J159" s="96" t="s">
        <v>47</v>
      </c>
      <c r="K159" s="96" t="s">
        <v>47</v>
      </c>
      <c r="L159" s="89">
        <f t="array" ref="L159">INT(SUM(IF(('[1]Staff Data'!$X3:$X1011="0140")*('[1]Staff Data'!$W3:$W1011="A0830"),'[1]Staff Data'!$AD3:$AD991,0)))+'[1]Other costs and income'!J113</f>
        <v>203</v>
      </c>
      <c r="M159" s="7"/>
      <c r="N159" s="8"/>
      <c r="O159"/>
      <c r="P159"/>
      <c r="Q159"/>
      <c r="R159"/>
      <c r="S159"/>
      <c r="T159"/>
      <c r="U159"/>
      <c r="AE159" s="73" t="str">
        <f t="shared" si="5"/>
        <v>0000E107C</v>
      </c>
      <c r="AF159" s="73" t="str">
        <f t="shared" si="6"/>
        <v>0000</v>
      </c>
    </row>
    <row r="160" spans="3:32" s="3" customFormat="1" x14ac:dyDescent="0.25">
      <c r="C160" s="66"/>
      <c r="D160" s="67"/>
      <c r="E160" s="75"/>
      <c r="F160" s="69"/>
      <c r="G160" s="102"/>
      <c r="H160" s="70"/>
      <c r="I160" s="70"/>
      <c r="J160" s="96"/>
      <c r="K160" s="96"/>
      <c r="L160" s="89"/>
      <c r="M160" s="7"/>
      <c r="N160" s="8"/>
      <c r="O160"/>
      <c r="P160"/>
      <c r="Q160"/>
      <c r="R160"/>
      <c r="S160"/>
      <c r="T160"/>
      <c r="U160"/>
      <c r="W160" s="2"/>
      <c r="AD160" s="2"/>
      <c r="AE160" s="73" t="str">
        <f t="shared" si="5"/>
        <v>1050E107C</v>
      </c>
      <c r="AF160" s="73" t="str">
        <f t="shared" si="6"/>
        <v>1050</v>
      </c>
    </row>
    <row r="161" spans="1:32" s="2" customFormat="1" x14ac:dyDescent="0.25">
      <c r="A161" s="1"/>
      <c r="B161" s="1" t="s">
        <v>280</v>
      </c>
      <c r="C161" s="76"/>
      <c r="E161" s="37"/>
      <c r="F161" s="3"/>
      <c r="G161" s="78"/>
      <c r="H161" s="78"/>
      <c r="I161" s="78"/>
      <c r="J161" s="79"/>
      <c r="K161" s="79"/>
      <c r="L161" s="88"/>
      <c r="M161" s="7"/>
      <c r="N161" s="8"/>
      <c r="O161"/>
      <c r="P161"/>
      <c r="Q161"/>
      <c r="R161"/>
      <c r="S161"/>
      <c r="T161"/>
      <c r="U161"/>
      <c r="AE161" s="73" t="str">
        <f t="shared" si="5"/>
        <v>1100E107C</v>
      </c>
      <c r="AF161" s="73" t="str">
        <f t="shared" si="6"/>
        <v>1100</v>
      </c>
    </row>
    <row r="162" spans="1:32" s="2" customFormat="1" x14ac:dyDescent="0.25">
      <c r="A162" s="1"/>
      <c r="B162" s="1"/>
      <c r="C162" s="66" t="s">
        <v>281</v>
      </c>
      <c r="D162" s="67"/>
      <c r="E162" s="75"/>
      <c r="F162" s="39"/>
      <c r="G162" s="81">
        <v>500</v>
      </c>
      <c r="H162" s="70"/>
      <c r="I162" s="70"/>
      <c r="J162" s="71" t="s">
        <v>282</v>
      </c>
      <c r="K162" s="71" t="s">
        <v>282</v>
      </c>
      <c r="L162" s="89">
        <f>'[1]Other costs and income'!J118-M141</f>
        <v>1000</v>
      </c>
      <c r="M162" s="7"/>
      <c r="N162" s="8"/>
      <c r="O162"/>
      <c r="P162"/>
      <c r="Q162"/>
      <c r="R162"/>
      <c r="S162"/>
      <c r="T162"/>
      <c r="U162"/>
      <c r="AE162" s="73" t="str">
        <f t="shared" si="5"/>
        <v>0000E107C</v>
      </c>
      <c r="AF162" s="73" t="str">
        <f t="shared" si="6"/>
        <v>0000</v>
      </c>
    </row>
    <row r="163" spans="1:32" s="2" customFormat="1" x14ac:dyDescent="0.25">
      <c r="A163" s="1"/>
      <c r="B163" s="1"/>
      <c r="C163" s="66" t="s">
        <v>283</v>
      </c>
      <c r="D163" s="67"/>
      <c r="E163" s="75"/>
      <c r="F163" s="39"/>
      <c r="G163" s="81">
        <v>501</v>
      </c>
      <c r="H163" s="70"/>
      <c r="I163" s="70"/>
      <c r="J163" s="71" t="s">
        <v>282</v>
      </c>
      <c r="K163" s="71" t="s">
        <v>282</v>
      </c>
      <c r="L163" s="89">
        <f>'[1]Other costs and income'!J119-M142</f>
        <v>0</v>
      </c>
      <c r="M163" s="7"/>
      <c r="N163" s="8"/>
      <c r="O163"/>
      <c r="P163"/>
      <c r="Q163"/>
      <c r="R163"/>
      <c r="S163"/>
      <c r="T163"/>
      <c r="U163"/>
      <c r="AE163" s="73" t="str">
        <f t="shared" si="5"/>
        <v>0000E107C</v>
      </c>
      <c r="AF163" s="73" t="str">
        <f t="shared" si="6"/>
        <v>0000</v>
      </c>
    </row>
    <row r="164" spans="1:32" s="2" customFormat="1" x14ac:dyDescent="0.25">
      <c r="A164" s="93"/>
      <c r="B164" s="93"/>
      <c r="C164" s="66" t="s">
        <v>284</v>
      </c>
      <c r="D164" s="67"/>
      <c r="E164" s="75"/>
      <c r="F164" s="39"/>
      <c r="G164" s="70">
        <v>510</v>
      </c>
      <c r="H164" s="70"/>
      <c r="I164" s="70"/>
      <c r="J164" s="71" t="s">
        <v>282</v>
      </c>
      <c r="K164" s="71" t="s">
        <v>282</v>
      </c>
      <c r="L164" s="89">
        <f>'[1]Other costs and income'!J120-M143</f>
        <v>0</v>
      </c>
      <c r="M164" s="7"/>
      <c r="N164" s="8"/>
      <c r="O164"/>
      <c r="P164"/>
      <c r="Q164"/>
      <c r="R164"/>
      <c r="S164"/>
      <c r="T164"/>
      <c r="U164"/>
      <c r="AE164" s="73" t="str">
        <f t="shared" si="5"/>
        <v>1200E107C</v>
      </c>
      <c r="AF164" s="73" t="str">
        <f t="shared" si="6"/>
        <v>1200</v>
      </c>
    </row>
    <row r="165" spans="1:32" s="2" customFormat="1" x14ac:dyDescent="0.25">
      <c r="A165" s="1"/>
      <c r="B165" s="1"/>
      <c r="C165" s="66" t="s">
        <v>285</v>
      </c>
      <c r="D165" s="67"/>
      <c r="E165" s="75"/>
      <c r="F165" s="39"/>
      <c r="G165" s="81">
        <v>900</v>
      </c>
      <c r="H165" s="70"/>
      <c r="I165" s="70"/>
      <c r="J165" s="71" t="s">
        <v>282</v>
      </c>
      <c r="K165" s="71" t="s">
        <v>282</v>
      </c>
      <c r="L165" s="89">
        <f>'[1]Other costs and income'!J121-M144</f>
        <v>1500</v>
      </c>
      <c r="M165" s="7"/>
      <c r="N165" s="8"/>
      <c r="O165"/>
      <c r="P165"/>
      <c r="Q165"/>
      <c r="R165"/>
      <c r="S165"/>
      <c r="T165"/>
      <c r="U165"/>
      <c r="AE165" s="73" t="str">
        <f t="shared" si="5"/>
        <v>1210E107C</v>
      </c>
      <c r="AF165" s="73" t="str">
        <f t="shared" si="6"/>
        <v>1210</v>
      </c>
    </row>
    <row r="166" spans="1:32" s="2" customFormat="1" x14ac:dyDescent="0.25">
      <c r="A166" s="1"/>
      <c r="B166" s="1"/>
      <c r="C166" s="66" t="s">
        <v>286</v>
      </c>
      <c r="D166" s="67"/>
      <c r="E166" s="75"/>
      <c r="F166" s="39"/>
      <c r="G166" s="81">
        <v>910</v>
      </c>
      <c r="H166" s="70"/>
      <c r="I166" s="70"/>
      <c r="J166" s="71" t="s">
        <v>282</v>
      </c>
      <c r="K166" s="71" t="s">
        <v>282</v>
      </c>
      <c r="L166" s="89">
        <f>'[1]Other costs and income'!J122-M145</f>
        <v>500</v>
      </c>
      <c r="M166" s="7"/>
      <c r="N166" s="8"/>
      <c r="O166"/>
      <c r="P166"/>
      <c r="Q166"/>
      <c r="R166"/>
      <c r="S166"/>
      <c r="T166"/>
      <c r="U166"/>
      <c r="AE166" s="73" t="str">
        <f t="shared" si="5"/>
        <v>1220E107C</v>
      </c>
      <c r="AF166" s="73" t="str">
        <f t="shared" si="6"/>
        <v>1220</v>
      </c>
    </row>
    <row r="167" spans="1:32" s="2" customFormat="1" x14ac:dyDescent="0.25">
      <c r="A167" s="1"/>
      <c r="B167" s="1"/>
      <c r="C167" s="66" t="s">
        <v>287</v>
      </c>
      <c r="D167" s="67"/>
      <c r="E167" s="75"/>
      <c r="F167" s="39"/>
      <c r="G167" s="81">
        <v>920</v>
      </c>
      <c r="H167" s="70"/>
      <c r="I167" s="70"/>
      <c r="J167" s="71" t="s">
        <v>282</v>
      </c>
      <c r="K167" s="71" t="s">
        <v>282</v>
      </c>
      <c r="L167" s="89">
        <f>'[1]Other costs and income'!J123-M146</f>
        <v>500</v>
      </c>
      <c r="M167" s="7"/>
      <c r="N167" s="8"/>
      <c r="O167"/>
      <c r="P167"/>
      <c r="Q167"/>
      <c r="R167"/>
      <c r="S167"/>
      <c r="T167"/>
      <c r="U167"/>
      <c r="AE167" s="73" t="str">
        <f t="shared" si="5"/>
        <v>1230E107C</v>
      </c>
      <c r="AF167" s="73" t="str">
        <f t="shared" si="6"/>
        <v>1230</v>
      </c>
    </row>
    <row r="168" spans="1:32" s="2" customFormat="1" x14ac:dyDescent="0.25">
      <c r="A168" s="36"/>
      <c r="B168" s="36"/>
      <c r="C168" s="66" t="s">
        <v>288</v>
      </c>
      <c r="D168" s="83"/>
      <c r="E168" s="84"/>
      <c r="F168" s="39"/>
      <c r="G168" s="81">
        <v>930</v>
      </c>
      <c r="H168" s="70"/>
      <c r="I168" s="70"/>
      <c r="J168" s="71" t="s">
        <v>282</v>
      </c>
      <c r="K168" s="71" t="s">
        <v>282</v>
      </c>
      <c r="L168" s="89">
        <f>'[1]Other costs and income'!J124-M147</f>
        <v>0</v>
      </c>
      <c r="M168" s="7"/>
      <c r="N168" s="8"/>
      <c r="O168"/>
      <c r="P168"/>
      <c r="Q168"/>
      <c r="R168"/>
      <c r="S168"/>
      <c r="T168"/>
      <c r="U168"/>
      <c r="AE168" s="73" t="str">
        <f t="shared" si="5"/>
        <v>0000E107C</v>
      </c>
      <c r="AF168" s="73" t="str">
        <f t="shared" si="6"/>
        <v>0000</v>
      </c>
    </row>
    <row r="169" spans="1:32" s="2" customFormat="1" x14ac:dyDescent="0.25">
      <c r="A169" s="1"/>
      <c r="B169" s="1"/>
      <c r="C169" s="66" t="s">
        <v>289</v>
      </c>
      <c r="D169" s="67"/>
      <c r="E169" s="75"/>
      <c r="F169" s="39"/>
      <c r="G169" s="81">
        <v>932</v>
      </c>
      <c r="H169" s="70"/>
      <c r="I169" s="70"/>
      <c r="J169" s="71" t="s">
        <v>71</v>
      </c>
      <c r="K169" s="71" t="s">
        <v>71</v>
      </c>
      <c r="L169" s="89">
        <f>'[1]Other costs and income'!J125-M148</f>
        <v>0</v>
      </c>
      <c r="M169" s="7"/>
      <c r="N169" s="8"/>
      <c r="O169"/>
      <c r="P169"/>
      <c r="Q169"/>
      <c r="R169"/>
      <c r="S169"/>
      <c r="T169"/>
      <c r="U169"/>
      <c r="AE169" s="73" t="str">
        <f t="shared" si="5"/>
        <v>0000E107C</v>
      </c>
      <c r="AF169" s="73" t="str">
        <f t="shared" si="6"/>
        <v>0000</v>
      </c>
    </row>
    <row r="170" spans="1:32" s="2" customFormat="1" x14ac:dyDescent="0.25">
      <c r="A170" s="1"/>
      <c r="B170" s="1"/>
      <c r="C170" s="66" t="s">
        <v>290</v>
      </c>
      <c r="D170" s="67"/>
      <c r="E170" s="75"/>
      <c r="F170" s="39"/>
      <c r="G170" s="81">
        <v>940</v>
      </c>
      <c r="H170" s="70"/>
      <c r="I170" s="70"/>
      <c r="J170" s="71" t="s">
        <v>291</v>
      </c>
      <c r="K170" s="71" t="s">
        <v>291</v>
      </c>
      <c r="L170" s="89">
        <f>'[1]Other costs and income'!J126-M149</f>
        <v>25500</v>
      </c>
      <c r="M170" s="7"/>
      <c r="N170" s="8"/>
      <c r="O170"/>
      <c r="P170"/>
      <c r="Q170"/>
      <c r="R170"/>
      <c r="S170"/>
      <c r="T170"/>
      <c r="U170"/>
      <c r="AE170" s="73" t="str">
        <f t="shared" si="5"/>
        <v>1250E107C</v>
      </c>
      <c r="AF170" s="73" t="str">
        <f t="shared" si="6"/>
        <v>1250</v>
      </c>
    </row>
    <row r="171" spans="1:32" s="2" customFormat="1" x14ac:dyDescent="0.25">
      <c r="A171" s="36"/>
      <c r="B171" s="36"/>
      <c r="C171" s="66" t="s">
        <v>292</v>
      </c>
      <c r="D171" s="67"/>
      <c r="E171" s="75"/>
      <c r="F171" s="39"/>
      <c r="G171" s="81">
        <v>945</v>
      </c>
      <c r="H171" s="70"/>
      <c r="I171" s="70"/>
      <c r="J171" s="71" t="s">
        <v>282</v>
      </c>
      <c r="K171" s="71" t="s">
        <v>282</v>
      </c>
      <c r="L171" s="89">
        <f>'[1]Other costs and income'!J127-M150</f>
        <v>0</v>
      </c>
      <c r="M171" s="7"/>
      <c r="N171" s="8"/>
      <c r="O171"/>
      <c r="P171"/>
      <c r="Q171"/>
      <c r="R171"/>
      <c r="S171"/>
      <c r="T171"/>
      <c r="U171"/>
      <c r="AE171" s="73" t="str">
        <f t="shared" si="5"/>
        <v>1251E107C</v>
      </c>
      <c r="AF171" s="73" t="str">
        <f t="shared" si="6"/>
        <v>1251</v>
      </c>
    </row>
    <row r="172" spans="1:32" s="2" customFormat="1" x14ac:dyDescent="0.25">
      <c r="A172" s="36"/>
      <c r="B172" s="36"/>
      <c r="C172" s="108" t="s">
        <v>293</v>
      </c>
      <c r="D172" s="109"/>
      <c r="E172" s="110"/>
      <c r="F172" s="39"/>
      <c r="G172" s="57"/>
      <c r="H172" s="57"/>
      <c r="I172" s="57"/>
      <c r="J172" s="58"/>
      <c r="K172" s="58"/>
      <c r="L172" s="111">
        <f>SUM(L20:L171)</f>
        <v>1382432</v>
      </c>
      <c r="M172" s="7"/>
      <c r="N172" s="8"/>
      <c r="O172"/>
      <c r="P172"/>
      <c r="Q172"/>
      <c r="R172"/>
      <c r="S172"/>
      <c r="T172"/>
      <c r="U172"/>
      <c r="AE172" s="73" t="str">
        <f t="shared" si="5"/>
        <v>1253E107C</v>
      </c>
      <c r="AF172" s="73" t="str">
        <f t="shared" si="6"/>
        <v>1253</v>
      </c>
    </row>
    <row r="173" spans="1:32" s="2" customFormat="1" x14ac:dyDescent="0.25">
      <c r="A173" s="36"/>
      <c r="B173" s="36"/>
      <c r="C173" s="76"/>
      <c r="D173" s="36"/>
      <c r="E173" s="37"/>
      <c r="F173" s="39"/>
      <c r="G173" s="57"/>
      <c r="H173" s="57"/>
      <c r="I173" s="57"/>
      <c r="J173" s="58"/>
      <c r="K173" s="58"/>
      <c r="L173" s="112"/>
      <c r="M173" s="7"/>
      <c r="N173" s="8"/>
      <c r="O173"/>
      <c r="P173"/>
      <c r="Q173"/>
      <c r="R173"/>
      <c r="S173"/>
      <c r="T173"/>
      <c r="U173"/>
      <c r="AE173" s="73" t="str">
        <f t="shared" si="5"/>
        <v>1260E107C</v>
      </c>
      <c r="AF173" s="73" t="str">
        <f t="shared" si="6"/>
        <v>1260</v>
      </c>
    </row>
    <row r="174" spans="1:32" s="2" customFormat="1" x14ac:dyDescent="0.25">
      <c r="A174" s="36" t="s">
        <v>294</v>
      </c>
      <c r="B174" s="36"/>
      <c r="C174" s="76"/>
      <c r="D174" s="36"/>
      <c r="E174" s="37"/>
      <c r="F174" s="39"/>
      <c r="G174" s="57"/>
      <c r="H174" s="57"/>
      <c r="I174" s="57"/>
      <c r="J174" s="58"/>
      <c r="K174" s="58"/>
      <c r="L174" s="112"/>
      <c r="M174" s="7"/>
      <c r="N174" s="8"/>
      <c r="O174"/>
      <c r="P174"/>
      <c r="Q174"/>
      <c r="R174"/>
      <c r="S174"/>
      <c r="T174"/>
      <c r="U174"/>
      <c r="AE174" s="73" t="str">
        <f t="shared" si="5"/>
        <v>1261E107C</v>
      </c>
      <c r="AF174" s="73" t="str">
        <f t="shared" si="6"/>
        <v>1261</v>
      </c>
    </row>
    <row r="175" spans="1:32" s="2" customFormat="1" x14ac:dyDescent="0.25">
      <c r="A175" s="36"/>
      <c r="B175" s="36" t="s">
        <v>295</v>
      </c>
      <c r="C175" s="76"/>
      <c r="D175" s="37"/>
      <c r="E175" s="37"/>
      <c r="F175" s="39"/>
      <c r="G175" s="57"/>
      <c r="H175" s="57"/>
      <c r="I175" s="57"/>
      <c r="J175" s="58"/>
      <c r="K175" s="58"/>
      <c r="L175" s="112"/>
      <c r="M175" s="7"/>
      <c r="N175" s="8"/>
      <c r="O175"/>
      <c r="P175"/>
      <c r="Q175"/>
      <c r="R175"/>
      <c r="S175"/>
      <c r="T175"/>
      <c r="U175"/>
      <c r="AE175" s="73" t="str">
        <f t="shared" si="5"/>
        <v>0000E107C</v>
      </c>
      <c r="AF175" s="73" t="str">
        <f t="shared" si="6"/>
        <v>0000</v>
      </c>
    </row>
    <row r="176" spans="1:32" s="2" customFormat="1" x14ac:dyDescent="0.25">
      <c r="A176" s="1"/>
      <c r="B176" s="1"/>
      <c r="C176" s="66" t="s">
        <v>296</v>
      </c>
      <c r="D176" s="67"/>
      <c r="E176" s="75"/>
      <c r="F176" s="39"/>
      <c r="G176" s="70">
        <v>1001</v>
      </c>
      <c r="H176" s="70"/>
      <c r="I176" s="70"/>
      <c r="J176" s="71" t="s">
        <v>297</v>
      </c>
      <c r="K176" s="71" t="s">
        <v>297</v>
      </c>
      <c r="L176" s="89">
        <f>'[1]Other costs and income'!J132-M155</f>
        <v>30000</v>
      </c>
      <c r="M176" s="7"/>
      <c r="N176" s="8"/>
      <c r="O176"/>
      <c r="P176"/>
      <c r="Q176"/>
      <c r="R176"/>
      <c r="S176"/>
      <c r="T176"/>
      <c r="U176"/>
      <c r="AE176" s="73" t="str">
        <f t="shared" si="5"/>
        <v>0000E107C</v>
      </c>
      <c r="AF176" s="73" t="str">
        <f t="shared" si="6"/>
        <v>0000</v>
      </c>
    </row>
    <row r="177" spans="1:32" s="2" customFormat="1" x14ac:dyDescent="0.25">
      <c r="A177" s="1"/>
      <c r="B177" s="1"/>
      <c r="C177" s="66" t="s">
        <v>298</v>
      </c>
      <c r="D177" s="67"/>
      <c r="E177" s="75"/>
      <c r="F177" s="39"/>
      <c r="G177" s="70">
        <v>1030</v>
      </c>
      <c r="H177" s="70"/>
      <c r="I177" s="70"/>
      <c r="J177" s="71" t="s">
        <v>297</v>
      </c>
      <c r="K177" s="71" t="s">
        <v>297</v>
      </c>
      <c r="L177" s="89">
        <f>'[1]Other costs and income'!J133-M156</f>
        <v>12000</v>
      </c>
      <c r="M177" s="7"/>
      <c r="N177" s="8"/>
      <c r="O177"/>
      <c r="P177"/>
      <c r="Q177"/>
      <c r="R177"/>
      <c r="S177"/>
      <c r="T177"/>
      <c r="U177"/>
      <c r="AE177" s="73" t="str">
        <f t="shared" si="5"/>
        <v>1300E107C</v>
      </c>
      <c r="AF177" s="73" t="str">
        <f t="shared" si="6"/>
        <v>1300</v>
      </c>
    </row>
    <row r="178" spans="1:32" s="2" customFormat="1" x14ac:dyDescent="0.25">
      <c r="A178" s="1"/>
      <c r="B178" s="1"/>
      <c r="C178" s="113" t="s">
        <v>299</v>
      </c>
      <c r="D178" s="37"/>
      <c r="E178" s="114"/>
      <c r="F178" s="39"/>
      <c r="G178" s="70">
        <v>1045</v>
      </c>
      <c r="H178" s="70"/>
      <c r="I178" s="70"/>
      <c r="J178" s="85" t="s">
        <v>300</v>
      </c>
      <c r="K178" s="85" t="s">
        <v>301</v>
      </c>
      <c r="L178" s="89">
        <f>'[1]Other costs and income'!J134-M157</f>
        <v>0</v>
      </c>
      <c r="M178" s="7"/>
      <c r="N178" s="8"/>
      <c r="O178"/>
      <c r="P178"/>
      <c r="Q178"/>
      <c r="R178"/>
      <c r="S178"/>
      <c r="T178"/>
      <c r="U178"/>
      <c r="AE178" s="73" t="str">
        <f t="shared" si="5"/>
        <v>0000E107C</v>
      </c>
      <c r="AF178" s="73" t="str">
        <f t="shared" si="6"/>
        <v>0000</v>
      </c>
    </row>
    <row r="179" spans="1:32" s="2" customFormat="1" x14ac:dyDescent="0.25">
      <c r="A179" s="1"/>
      <c r="B179" s="1"/>
      <c r="C179" s="113"/>
      <c r="E179" s="114"/>
      <c r="F179" s="3"/>
      <c r="G179" s="115"/>
      <c r="H179" s="57"/>
      <c r="I179" s="57"/>
      <c r="J179" s="85" t="s">
        <v>302</v>
      </c>
      <c r="K179" s="116" t="s">
        <v>303</v>
      </c>
      <c r="L179" s="117"/>
      <c r="M179" s="7"/>
      <c r="N179" s="8"/>
      <c r="O179"/>
      <c r="P179"/>
      <c r="Q179"/>
      <c r="R179"/>
      <c r="S179"/>
      <c r="T179"/>
      <c r="U179"/>
      <c r="AE179" s="73" t="str">
        <f t="shared" si="5"/>
        <v>0000E107C</v>
      </c>
      <c r="AF179" s="73" t="str">
        <f t="shared" si="6"/>
        <v>0000</v>
      </c>
    </row>
    <row r="180" spans="1:32" s="2" customFormat="1" x14ac:dyDescent="0.25">
      <c r="A180" s="1"/>
      <c r="B180" s="1"/>
      <c r="C180" s="118"/>
      <c r="D180" s="119"/>
      <c r="E180" s="120"/>
      <c r="F180" s="39"/>
      <c r="G180" s="121"/>
      <c r="H180" s="57"/>
      <c r="I180" s="57"/>
      <c r="J180" s="85" t="s">
        <v>304</v>
      </c>
      <c r="K180" s="116" t="s">
        <v>305</v>
      </c>
      <c r="L180" s="122"/>
      <c r="M180" s="7"/>
      <c r="N180" s="8"/>
      <c r="O180"/>
      <c r="P180"/>
      <c r="Q180"/>
      <c r="R180"/>
      <c r="S180"/>
      <c r="T180"/>
      <c r="U180"/>
      <c r="AE180" s="73" t="str">
        <f t="shared" si="5"/>
        <v>1470E107C</v>
      </c>
      <c r="AF180" s="73" t="str">
        <f t="shared" si="6"/>
        <v>1470</v>
      </c>
    </row>
    <row r="181" spans="1:32" s="2" customFormat="1" x14ac:dyDescent="0.25">
      <c r="A181" s="1"/>
      <c r="B181" s="1"/>
      <c r="C181" s="66" t="s">
        <v>306</v>
      </c>
      <c r="D181" s="67"/>
      <c r="E181" s="75"/>
      <c r="F181" s="39"/>
      <c r="G181" s="81">
        <v>1050</v>
      </c>
      <c r="H181" s="70"/>
      <c r="I181" s="70"/>
      <c r="J181" s="71" t="s">
        <v>297</v>
      </c>
      <c r="K181" s="71" t="s">
        <v>307</v>
      </c>
      <c r="L181" s="89">
        <f>'[1]Other costs and income'!J137-M160</f>
        <v>0</v>
      </c>
      <c r="M181" s="7"/>
      <c r="N181" s="8"/>
      <c r="O181"/>
      <c r="P181"/>
      <c r="Q181"/>
      <c r="R181"/>
      <c r="S181"/>
      <c r="T181"/>
      <c r="U181"/>
      <c r="AE181" s="73" t="str">
        <f t="shared" si="5"/>
        <v>1472E107C</v>
      </c>
      <c r="AF181" s="73" t="str">
        <f t="shared" si="6"/>
        <v>1472</v>
      </c>
    </row>
    <row r="182" spans="1:32" s="2" customFormat="1" x14ac:dyDescent="0.25">
      <c r="A182" s="1"/>
      <c r="B182" s="1"/>
      <c r="C182" s="66" t="s">
        <v>308</v>
      </c>
      <c r="D182" s="83"/>
      <c r="E182" s="84"/>
      <c r="F182" s="39"/>
      <c r="G182" s="81">
        <v>1100</v>
      </c>
      <c r="H182" s="70"/>
      <c r="I182" s="70"/>
      <c r="J182" s="71" t="s">
        <v>309</v>
      </c>
      <c r="K182" s="71" t="s">
        <v>309</v>
      </c>
      <c r="L182" s="89">
        <f>'[1]Other costs and income'!J138-M161</f>
        <v>5000</v>
      </c>
      <c r="M182" s="7"/>
      <c r="N182" s="8"/>
      <c r="O182"/>
      <c r="P182"/>
      <c r="Q182"/>
      <c r="R182"/>
      <c r="S182"/>
      <c r="T182"/>
      <c r="U182"/>
      <c r="AE182" s="73" t="str">
        <f t="shared" si="5"/>
        <v>0000E107C</v>
      </c>
      <c r="AF182" s="73" t="str">
        <f t="shared" si="6"/>
        <v>0000</v>
      </c>
    </row>
    <row r="183" spans="1:32" s="2" customFormat="1" ht="12.75" customHeight="1" x14ac:dyDescent="0.25">
      <c r="A183" s="1"/>
      <c r="B183" s="1"/>
      <c r="C183" s="76"/>
      <c r="D183" s="3"/>
      <c r="E183" s="3"/>
      <c r="F183" s="39"/>
      <c r="G183" s="57"/>
      <c r="H183" s="57"/>
      <c r="I183" s="57"/>
      <c r="J183" s="58"/>
      <c r="K183" s="58"/>
      <c r="L183" s="87"/>
      <c r="M183" s="7"/>
      <c r="N183" s="8"/>
      <c r="O183"/>
      <c r="P183"/>
      <c r="Q183"/>
      <c r="R183"/>
      <c r="S183"/>
      <c r="T183"/>
      <c r="U183"/>
      <c r="AE183" s="73" t="str">
        <f t="shared" si="5"/>
        <v>0000E107C</v>
      </c>
      <c r="AF183" s="73" t="str">
        <f t="shared" si="6"/>
        <v>0000</v>
      </c>
    </row>
    <row r="184" spans="1:32" s="2" customFormat="1" ht="14.25" customHeight="1" x14ac:dyDescent="0.25">
      <c r="A184" s="1"/>
      <c r="B184" s="1" t="s">
        <v>310</v>
      </c>
      <c r="C184" s="76"/>
      <c r="E184" s="37"/>
      <c r="F184" s="39"/>
      <c r="G184" s="78"/>
      <c r="H184" s="57"/>
      <c r="I184" s="57"/>
      <c r="J184" s="79"/>
      <c r="K184" s="79"/>
      <c r="L184" s="88"/>
      <c r="M184" s="7"/>
      <c r="N184" s="8"/>
      <c r="O184"/>
      <c r="P184"/>
      <c r="Q184"/>
      <c r="R184"/>
      <c r="S184"/>
      <c r="T184"/>
      <c r="U184"/>
      <c r="AE184" s="73" t="str">
        <f t="shared" si="5"/>
        <v>1491E107C</v>
      </c>
      <c r="AF184" s="73" t="str">
        <f t="shared" si="6"/>
        <v>1491</v>
      </c>
    </row>
    <row r="185" spans="1:32" s="2" customFormat="1" ht="12.75" customHeight="1" x14ac:dyDescent="0.25">
      <c r="A185" s="1"/>
      <c r="B185" s="1"/>
      <c r="C185" s="66" t="s">
        <v>311</v>
      </c>
      <c r="D185" s="67"/>
      <c r="E185" s="75"/>
      <c r="F185" s="39"/>
      <c r="G185" s="81">
        <v>1200</v>
      </c>
      <c r="H185" s="70"/>
      <c r="I185" s="70"/>
      <c r="J185" s="71" t="s">
        <v>312</v>
      </c>
      <c r="K185" s="71" t="s">
        <v>312</v>
      </c>
      <c r="L185" s="89">
        <f>'[1]Other costs and income'!J141-M164</f>
        <v>14300</v>
      </c>
      <c r="M185" s="7"/>
      <c r="N185" s="8"/>
      <c r="O185"/>
      <c r="P185"/>
      <c r="Q185"/>
      <c r="R185"/>
      <c r="S185"/>
      <c r="T185"/>
      <c r="U185"/>
      <c r="AE185" s="73" t="str">
        <f t="shared" si="5"/>
        <v>0000E107C</v>
      </c>
      <c r="AF185" s="73" t="str">
        <f t="shared" si="6"/>
        <v>0000</v>
      </c>
    </row>
    <row r="186" spans="1:32" s="2" customFormat="1" x14ac:dyDescent="0.25">
      <c r="A186" s="1"/>
      <c r="B186" s="1"/>
      <c r="C186" s="66" t="s">
        <v>313</v>
      </c>
      <c r="D186" s="67"/>
      <c r="E186" s="75"/>
      <c r="F186" s="39"/>
      <c r="G186" s="81">
        <v>1210</v>
      </c>
      <c r="H186" s="70"/>
      <c r="I186" s="70"/>
      <c r="J186" s="71" t="s">
        <v>312</v>
      </c>
      <c r="K186" s="71" t="s">
        <v>312</v>
      </c>
      <c r="L186" s="89">
        <f>'[1]Other costs and income'!J142-M165</f>
        <v>5500</v>
      </c>
      <c r="M186" s="7"/>
      <c r="N186" s="8"/>
      <c r="O186"/>
      <c r="P186"/>
      <c r="Q186"/>
      <c r="R186"/>
      <c r="S186"/>
      <c r="T186"/>
      <c r="U186"/>
      <c r="AE186" s="73" t="str">
        <f t="shared" si="5"/>
        <v>0000E107C</v>
      </c>
      <c r="AF186" s="73" t="str">
        <f t="shared" si="6"/>
        <v>0000</v>
      </c>
    </row>
    <row r="187" spans="1:32" s="2" customFormat="1" x14ac:dyDescent="0.25">
      <c r="A187" s="1"/>
      <c r="B187" s="1"/>
      <c r="C187" s="66" t="s">
        <v>314</v>
      </c>
      <c r="D187" s="67"/>
      <c r="E187" s="75"/>
      <c r="F187" s="39"/>
      <c r="G187" s="81">
        <v>1220</v>
      </c>
      <c r="H187" s="70"/>
      <c r="I187" s="70"/>
      <c r="J187" s="71" t="s">
        <v>312</v>
      </c>
      <c r="K187" s="71" t="s">
        <v>312</v>
      </c>
      <c r="L187" s="89">
        <f>'[1]Other costs and income'!J143-M166</f>
        <v>5500</v>
      </c>
      <c r="M187" s="7"/>
      <c r="N187" s="8"/>
      <c r="O187"/>
      <c r="P187"/>
      <c r="Q187"/>
      <c r="R187"/>
      <c r="S187"/>
      <c r="T187"/>
      <c r="U187"/>
      <c r="AE187" s="73" t="str">
        <f t="shared" si="5"/>
        <v>0000E107C</v>
      </c>
      <c r="AF187" s="73" t="str">
        <f t="shared" si="6"/>
        <v>0000</v>
      </c>
    </row>
    <row r="188" spans="1:32" s="2" customFormat="1" x14ac:dyDescent="0.25">
      <c r="A188" s="1"/>
      <c r="B188" s="1"/>
      <c r="C188" s="66" t="s">
        <v>315</v>
      </c>
      <c r="D188" s="67"/>
      <c r="E188" s="75"/>
      <c r="F188" s="39"/>
      <c r="G188" s="81">
        <v>1230</v>
      </c>
      <c r="H188" s="70"/>
      <c r="I188" s="70"/>
      <c r="J188" s="71" t="s">
        <v>312</v>
      </c>
      <c r="K188" s="71" t="s">
        <v>312</v>
      </c>
      <c r="L188" s="89">
        <f>'[1]Other costs and income'!J144-M167</f>
        <v>0</v>
      </c>
      <c r="M188" s="7"/>
      <c r="N188" s="8"/>
      <c r="O188"/>
      <c r="P188"/>
      <c r="Q188"/>
      <c r="R188"/>
      <c r="S188"/>
      <c r="T188"/>
      <c r="U188"/>
      <c r="AE188" s="73" t="str">
        <f t="shared" si="5"/>
        <v>0000E107C</v>
      </c>
      <c r="AF188" s="73" t="str">
        <f t="shared" si="6"/>
        <v>0000</v>
      </c>
    </row>
    <row r="189" spans="1:32" s="2" customFormat="1" x14ac:dyDescent="0.25">
      <c r="A189" s="1"/>
      <c r="B189" s="1"/>
      <c r="C189" s="76"/>
      <c r="D189" s="37"/>
      <c r="E189" s="37"/>
      <c r="F189" s="39"/>
      <c r="G189" s="57"/>
      <c r="H189" s="57"/>
      <c r="I189" s="57"/>
      <c r="J189" s="58"/>
      <c r="K189" s="58"/>
      <c r="L189" s="87"/>
      <c r="M189" s="7"/>
      <c r="N189" s="8"/>
      <c r="O189"/>
      <c r="P189"/>
      <c r="Q189"/>
      <c r="R189"/>
      <c r="S189"/>
      <c r="T189"/>
      <c r="U189"/>
      <c r="AE189" s="73" t="str">
        <f t="shared" si="5"/>
        <v>0000E107C</v>
      </c>
      <c r="AF189" s="73" t="str">
        <f t="shared" si="6"/>
        <v>0000</v>
      </c>
    </row>
    <row r="190" spans="1:32" s="2" customFormat="1" x14ac:dyDescent="0.25">
      <c r="A190" s="1"/>
      <c r="B190" s="1" t="s">
        <v>316</v>
      </c>
      <c r="C190" s="76"/>
      <c r="E190" s="37"/>
      <c r="F190" s="39"/>
      <c r="G190" s="78"/>
      <c r="H190" s="57"/>
      <c r="I190" s="57"/>
      <c r="J190" s="79"/>
      <c r="K190" s="79"/>
      <c r="L190" s="88"/>
      <c r="M190" s="7"/>
      <c r="N190" s="8"/>
      <c r="O190"/>
      <c r="P190"/>
      <c r="Q190"/>
      <c r="R190"/>
      <c r="S190"/>
      <c r="T190"/>
      <c r="U190"/>
      <c r="AE190" s="73" t="str">
        <f t="shared" si="5"/>
        <v>2000E107C</v>
      </c>
      <c r="AF190" s="73" t="str">
        <f t="shared" si="6"/>
        <v>2000</v>
      </c>
    </row>
    <row r="191" spans="1:32" s="2" customFormat="1" x14ac:dyDescent="0.25">
      <c r="A191" s="1"/>
      <c r="B191" s="1"/>
      <c r="C191" s="66" t="s">
        <v>317</v>
      </c>
      <c r="D191" s="67"/>
      <c r="E191" s="75"/>
      <c r="F191" s="39"/>
      <c r="G191" s="81">
        <v>1250</v>
      </c>
      <c r="H191" s="70"/>
      <c r="I191" s="70"/>
      <c r="J191" s="71" t="s">
        <v>318</v>
      </c>
      <c r="K191" s="71" t="s">
        <v>318</v>
      </c>
      <c r="L191" s="89">
        <f>'[1]Other costs and income'!J147-M170</f>
        <v>0</v>
      </c>
      <c r="M191" s="7"/>
      <c r="N191" s="8"/>
      <c r="O191"/>
      <c r="P191"/>
      <c r="Q191"/>
      <c r="R191"/>
      <c r="S191"/>
      <c r="T191"/>
      <c r="U191"/>
      <c r="AE191" s="73" t="str">
        <f t="shared" si="5"/>
        <v>2000E107C</v>
      </c>
      <c r="AF191" s="73" t="str">
        <f t="shared" si="6"/>
        <v>2000</v>
      </c>
    </row>
    <row r="192" spans="1:32" s="2" customFormat="1" x14ac:dyDescent="0.25">
      <c r="A192" s="1"/>
      <c r="B192" s="1"/>
      <c r="C192" s="66" t="s">
        <v>319</v>
      </c>
      <c r="D192" s="67"/>
      <c r="E192" s="75"/>
      <c r="F192" s="39"/>
      <c r="G192" s="81">
        <v>1251</v>
      </c>
      <c r="H192" s="70"/>
      <c r="I192" s="70"/>
      <c r="J192" s="71" t="s">
        <v>318</v>
      </c>
      <c r="K192" s="71" t="s">
        <v>318</v>
      </c>
      <c r="L192" s="89">
        <f>'[1]Other costs and income'!J148-M171</f>
        <v>0</v>
      </c>
      <c r="M192" s="7"/>
      <c r="N192" s="8"/>
      <c r="O192"/>
      <c r="P192"/>
      <c r="Q192"/>
      <c r="R192"/>
      <c r="S192"/>
      <c r="T192"/>
      <c r="U192"/>
      <c r="AE192" s="73" t="str">
        <f t="shared" si="5"/>
        <v>2000E107C</v>
      </c>
      <c r="AF192" s="73" t="str">
        <f t="shared" si="6"/>
        <v>2000</v>
      </c>
    </row>
    <row r="193" spans="1:32" s="2" customFormat="1" x14ac:dyDescent="0.25">
      <c r="A193" s="1"/>
      <c r="B193" s="1"/>
      <c r="C193" s="66" t="s">
        <v>320</v>
      </c>
      <c r="D193" s="67"/>
      <c r="E193" s="75"/>
      <c r="F193" s="39"/>
      <c r="G193" s="81">
        <v>1253</v>
      </c>
      <c r="H193" s="70"/>
      <c r="I193" s="70"/>
      <c r="J193" s="71" t="s">
        <v>318</v>
      </c>
      <c r="K193" s="71" t="s">
        <v>318</v>
      </c>
      <c r="L193" s="89">
        <f>'[1]Other costs and income'!J149-M172</f>
        <v>0</v>
      </c>
      <c r="M193" s="7"/>
      <c r="N193" s="8"/>
      <c r="O193"/>
      <c r="P193"/>
      <c r="Q193"/>
      <c r="R193"/>
      <c r="S193"/>
      <c r="T193"/>
      <c r="U193"/>
      <c r="AE193" s="73" t="str">
        <f t="shared" si="5"/>
        <v>0000E107C</v>
      </c>
      <c r="AF193" s="73" t="str">
        <f t="shared" si="6"/>
        <v>0000</v>
      </c>
    </row>
    <row r="194" spans="1:32" s="2" customFormat="1" x14ac:dyDescent="0.25">
      <c r="A194" s="1"/>
      <c r="B194" s="1"/>
      <c r="C194" s="66" t="s">
        <v>321</v>
      </c>
      <c r="D194" s="67"/>
      <c r="E194" s="75"/>
      <c r="F194" s="39"/>
      <c r="G194" s="81">
        <v>1260</v>
      </c>
      <c r="H194" s="70"/>
      <c r="I194" s="70"/>
      <c r="J194" s="71" t="s">
        <v>322</v>
      </c>
      <c r="K194" s="71" t="s">
        <v>322</v>
      </c>
      <c r="L194" s="89">
        <f>'[1]Other costs and income'!J150-M173</f>
        <v>18087</v>
      </c>
      <c r="M194" s="7"/>
      <c r="N194" s="8"/>
      <c r="O194"/>
      <c r="P194"/>
      <c r="Q194"/>
      <c r="R194"/>
      <c r="S194"/>
      <c r="T194"/>
      <c r="U194"/>
      <c r="AE194" s="73" t="str">
        <f t="shared" si="5"/>
        <v>0000E107C</v>
      </c>
      <c r="AF194" s="73" t="str">
        <f t="shared" si="6"/>
        <v>0000</v>
      </c>
    </row>
    <row r="195" spans="1:32" s="2" customFormat="1" x14ac:dyDescent="0.25">
      <c r="A195" s="1"/>
      <c r="B195" s="1"/>
      <c r="C195" s="66" t="s">
        <v>323</v>
      </c>
      <c r="D195" s="67"/>
      <c r="E195" s="75"/>
      <c r="F195" s="39"/>
      <c r="G195" s="81">
        <v>1261</v>
      </c>
      <c r="H195" s="70"/>
      <c r="I195" s="70"/>
      <c r="J195" s="71" t="s">
        <v>322</v>
      </c>
      <c r="K195" s="71" t="s">
        <v>322</v>
      </c>
      <c r="L195" s="89">
        <f>'[1]Other costs and income'!J151-M174</f>
        <v>0</v>
      </c>
      <c r="M195" s="7"/>
      <c r="N195" s="8"/>
      <c r="O195"/>
      <c r="P195"/>
      <c r="Q195"/>
      <c r="R195"/>
      <c r="S195"/>
      <c r="T195"/>
      <c r="U195"/>
      <c r="AE195" s="73" t="str">
        <f t="shared" si="5"/>
        <v>2100E107C</v>
      </c>
      <c r="AF195" s="73" t="str">
        <f t="shared" si="6"/>
        <v>2100</v>
      </c>
    </row>
    <row r="196" spans="1:32" s="2" customFormat="1" x14ac:dyDescent="0.25">
      <c r="A196" s="1"/>
      <c r="B196" s="1"/>
      <c r="C196" s="76"/>
      <c r="D196" s="37"/>
      <c r="E196" s="37"/>
      <c r="F196" s="39"/>
      <c r="G196" s="57"/>
      <c r="H196" s="57"/>
      <c r="I196" s="57"/>
      <c r="J196" s="58"/>
      <c r="K196" s="58"/>
      <c r="L196" s="87"/>
      <c r="M196" s="7"/>
      <c r="N196" s="8"/>
      <c r="O196"/>
      <c r="P196"/>
      <c r="Q196"/>
      <c r="R196"/>
      <c r="S196"/>
      <c r="T196"/>
      <c r="U196"/>
      <c r="AE196" s="73" t="str">
        <f t="shared" si="5"/>
        <v>0000E107C</v>
      </c>
      <c r="AF196" s="73" t="str">
        <f t="shared" si="6"/>
        <v>0000</v>
      </c>
    </row>
    <row r="197" spans="1:32" s="2" customFormat="1" x14ac:dyDescent="0.25">
      <c r="A197" s="1"/>
      <c r="B197" s="1" t="s">
        <v>324</v>
      </c>
      <c r="C197" s="76"/>
      <c r="E197" s="37"/>
      <c r="F197" s="39"/>
      <c r="G197" s="78"/>
      <c r="H197" s="57"/>
      <c r="I197" s="57"/>
      <c r="J197" s="79"/>
      <c r="K197" s="79"/>
      <c r="L197" s="88"/>
      <c r="M197" s="7"/>
      <c r="N197" s="8"/>
      <c r="O197"/>
      <c r="P197"/>
      <c r="Q197"/>
      <c r="R197"/>
      <c r="S197"/>
      <c r="T197"/>
      <c r="U197"/>
      <c r="AE197" s="73" t="str">
        <f t="shared" si="5"/>
        <v>0000E107C</v>
      </c>
      <c r="AF197" s="73" t="str">
        <f t="shared" si="6"/>
        <v>0000</v>
      </c>
    </row>
    <row r="198" spans="1:32" s="2" customFormat="1" x14ac:dyDescent="0.25">
      <c r="A198" s="1"/>
      <c r="B198" s="1"/>
      <c r="C198" s="66" t="s">
        <v>325</v>
      </c>
      <c r="D198" s="67"/>
      <c r="E198" s="75"/>
      <c r="F198" s="39"/>
      <c r="G198" s="81">
        <v>1300</v>
      </c>
      <c r="H198" s="70"/>
      <c r="I198" s="70"/>
      <c r="J198" s="71" t="s">
        <v>326</v>
      </c>
      <c r="K198" s="71" t="s">
        <v>326</v>
      </c>
      <c r="L198" s="89">
        <f>'[1]Other costs and income'!J154-M177</f>
        <v>8250</v>
      </c>
      <c r="M198" s="7"/>
      <c r="N198" s="8"/>
      <c r="O198"/>
      <c r="P198"/>
      <c r="Q198"/>
      <c r="R198"/>
      <c r="S198"/>
      <c r="T198"/>
      <c r="U198"/>
      <c r="AE198" s="73" t="str">
        <f t="shared" si="5"/>
        <v>2200E107C</v>
      </c>
      <c r="AF198" s="73" t="str">
        <f t="shared" si="6"/>
        <v>2200</v>
      </c>
    </row>
    <row r="199" spans="1:32" s="2" customFormat="1" x14ac:dyDescent="0.25">
      <c r="A199" s="1"/>
      <c r="B199" s="1"/>
      <c r="C199" s="76"/>
      <c r="D199" s="37"/>
      <c r="E199" s="37"/>
      <c r="F199" s="39"/>
      <c r="G199" s="57"/>
      <c r="H199" s="57"/>
      <c r="I199" s="57"/>
      <c r="J199" s="76"/>
      <c r="K199" s="76"/>
      <c r="L199" s="87"/>
      <c r="M199" s="7"/>
      <c r="N199" s="8"/>
      <c r="O199"/>
      <c r="P199"/>
      <c r="Q199"/>
      <c r="R199"/>
      <c r="S199"/>
      <c r="T199"/>
      <c r="U199"/>
      <c r="AE199" s="73" t="str">
        <f t="shared" si="5"/>
        <v>2201E107C</v>
      </c>
      <c r="AF199" s="73" t="str">
        <f t="shared" si="6"/>
        <v>2201</v>
      </c>
    </row>
    <row r="200" spans="1:32" s="2" customFormat="1" x14ac:dyDescent="0.25">
      <c r="A200" s="1"/>
      <c r="B200" s="1" t="s">
        <v>327</v>
      </c>
      <c r="C200" s="76"/>
      <c r="E200" s="37"/>
      <c r="F200" s="39"/>
      <c r="G200" s="78"/>
      <c r="H200" s="57"/>
      <c r="I200" s="57"/>
      <c r="J200" s="79"/>
      <c r="K200" s="79"/>
      <c r="L200" s="88"/>
      <c r="M200" s="7"/>
      <c r="N200" s="8"/>
      <c r="O200"/>
      <c r="P200"/>
      <c r="Q200"/>
      <c r="R200"/>
      <c r="S200"/>
      <c r="T200"/>
      <c r="U200"/>
      <c r="AE200" s="73" t="str">
        <f t="shared" si="5"/>
        <v>2213E107C</v>
      </c>
      <c r="AF200" s="73" t="str">
        <f t="shared" si="6"/>
        <v>2213</v>
      </c>
    </row>
    <row r="201" spans="1:32" s="2" customFormat="1" x14ac:dyDescent="0.25">
      <c r="A201" s="1"/>
      <c r="B201" s="1"/>
      <c r="C201" s="66" t="s">
        <v>328</v>
      </c>
      <c r="D201" s="67"/>
      <c r="E201" s="75"/>
      <c r="F201" s="39"/>
      <c r="G201" s="81">
        <v>1470</v>
      </c>
      <c r="H201" s="70"/>
      <c r="I201" s="70"/>
      <c r="J201" s="71" t="s">
        <v>329</v>
      </c>
      <c r="K201" s="71" t="s">
        <v>329</v>
      </c>
      <c r="L201" s="89">
        <f>'[1]Other costs and income'!J157-M180</f>
        <v>34500</v>
      </c>
      <c r="M201" s="7"/>
      <c r="N201" s="8"/>
      <c r="O201"/>
      <c r="P201"/>
      <c r="Q201"/>
      <c r="R201"/>
      <c r="S201"/>
      <c r="T201"/>
      <c r="U201"/>
      <c r="AE201" s="73" t="str">
        <f t="shared" si="5"/>
        <v>2214E107C</v>
      </c>
      <c r="AF201" s="73" t="str">
        <f t="shared" si="6"/>
        <v>2214</v>
      </c>
    </row>
    <row r="202" spans="1:32" s="2" customFormat="1" x14ac:dyDescent="0.25">
      <c r="A202" s="1"/>
      <c r="B202" s="1"/>
      <c r="C202" s="66" t="s">
        <v>330</v>
      </c>
      <c r="D202" s="83"/>
      <c r="E202" s="84"/>
      <c r="F202" s="39"/>
      <c r="G202" s="81">
        <v>1472</v>
      </c>
      <c r="H202" s="70"/>
      <c r="I202" s="70"/>
      <c r="J202" s="71" t="s">
        <v>318</v>
      </c>
      <c r="K202" s="71" t="s">
        <v>318</v>
      </c>
      <c r="L202" s="89">
        <f>'[1]Other costs and income'!J158-M181</f>
        <v>2000</v>
      </c>
      <c r="M202" s="7"/>
      <c r="N202" s="8"/>
      <c r="O202"/>
      <c r="P202"/>
      <c r="Q202"/>
      <c r="R202"/>
      <c r="S202"/>
      <c r="T202"/>
      <c r="U202"/>
      <c r="AE202" s="73" t="str">
        <f t="shared" si="5"/>
        <v>0000E107C</v>
      </c>
      <c r="AF202" s="73" t="str">
        <f t="shared" si="6"/>
        <v>0000</v>
      </c>
    </row>
    <row r="203" spans="1:32" s="2" customFormat="1" x14ac:dyDescent="0.25">
      <c r="A203" s="1"/>
      <c r="B203" s="1"/>
      <c r="C203" s="76"/>
      <c r="D203" s="37"/>
      <c r="E203" s="37"/>
      <c r="F203" s="39"/>
      <c r="G203" s="57"/>
      <c r="H203" s="57"/>
      <c r="I203" s="57"/>
      <c r="J203" s="58"/>
      <c r="K203" s="58"/>
      <c r="L203" s="87"/>
      <c r="M203" s="7"/>
      <c r="N203" s="8"/>
      <c r="O203"/>
      <c r="P203"/>
      <c r="Q203"/>
      <c r="R203"/>
      <c r="S203"/>
      <c r="T203"/>
      <c r="U203"/>
      <c r="AE203" s="73" t="str">
        <f t="shared" si="5"/>
        <v>0000E107C</v>
      </c>
      <c r="AF203" s="73" t="str">
        <f t="shared" si="6"/>
        <v>0000</v>
      </c>
    </row>
    <row r="204" spans="1:32" s="2" customFormat="1" x14ac:dyDescent="0.25">
      <c r="A204" s="1"/>
      <c r="B204" s="1" t="s">
        <v>331</v>
      </c>
      <c r="C204" s="76"/>
      <c r="D204" s="37"/>
      <c r="E204" s="37"/>
      <c r="F204" s="39"/>
      <c r="G204" s="57"/>
      <c r="H204" s="57"/>
      <c r="I204" s="57"/>
      <c r="J204" s="58"/>
      <c r="K204" s="58"/>
      <c r="L204" s="87"/>
      <c r="M204" s="7"/>
      <c r="N204" s="8"/>
      <c r="O204"/>
      <c r="P204"/>
      <c r="Q204"/>
      <c r="R204"/>
      <c r="S204"/>
      <c r="T204"/>
      <c r="U204"/>
      <c r="AE204" s="73" t="str">
        <f t="shared" ref="AE204:AE267" si="7">TEXT(G225,"0000")&amp;""&amp;$C$12&amp;""&amp;H225</f>
        <v>2360E107C</v>
      </c>
      <c r="AF204" s="73" t="str">
        <f t="shared" ref="AF204:AF267" si="8">TEXT(G225,"0000")&amp;""&amp;$L$14&amp;""&amp;H225</f>
        <v>2360</v>
      </c>
    </row>
    <row r="205" spans="1:32" s="2" customFormat="1" x14ac:dyDescent="0.25">
      <c r="A205" s="1"/>
      <c r="B205" s="1"/>
      <c r="C205" s="66" t="s">
        <v>332</v>
      </c>
      <c r="D205" s="67"/>
      <c r="E205" s="75"/>
      <c r="F205" s="39"/>
      <c r="G205" s="81">
        <v>1491</v>
      </c>
      <c r="H205" s="70"/>
      <c r="I205" s="70"/>
      <c r="J205" s="71" t="s">
        <v>333</v>
      </c>
      <c r="K205" s="71" t="s">
        <v>333</v>
      </c>
      <c r="L205" s="89">
        <f>'[1]Other costs and income'!J161-M184</f>
        <v>0</v>
      </c>
      <c r="M205" s="7"/>
      <c r="N205" s="8"/>
      <c r="O205"/>
      <c r="P205"/>
      <c r="Q205"/>
      <c r="R205"/>
      <c r="S205"/>
      <c r="T205"/>
      <c r="U205"/>
      <c r="AE205" s="73" t="str">
        <f t="shared" si="7"/>
        <v>2400E107C</v>
      </c>
      <c r="AF205" s="73" t="str">
        <f t="shared" si="8"/>
        <v>2400</v>
      </c>
    </row>
    <row r="206" spans="1:32" s="2" customFormat="1" x14ac:dyDescent="0.25">
      <c r="A206" s="37"/>
      <c r="B206" s="37"/>
      <c r="C206" s="76"/>
      <c r="D206" s="37"/>
      <c r="E206" s="37"/>
      <c r="F206" s="39"/>
      <c r="G206" s="57"/>
      <c r="H206" s="57"/>
      <c r="I206" s="57"/>
      <c r="J206" s="58"/>
      <c r="K206" s="58"/>
      <c r="L206" s="112"/>
      <c r="M206" s="7"/>
      <c r="N206" s="8"/>
      <c r="O206"/>
      <c r="P206"/>
      <c r="Q206"/>
      <c r="R206"/>
      <c r="S206"/>
      <c r="T206"/>
      <c r="U206"/>
      <c r="AE206" s="73" t="str">
        <f t="shared" si="7"/>
        <v>0000E107C</v>
      </c>
      <c r="AF206" s="73" t="str">
        <f t="shared" si="8"/>
        <v>0000</v>
      </c>
    </row>
    <row r="207" spans="1:32" s="2" customFormat="1" x14ac:dyDescent="0.25">
      <c r="A207" s="36"/>
      <c r="B207" s="36"/>
      <c r="C207" s="123" t="s">
        <v>334</v>
      </c>
      <c r="D207" s="109"/>
      <c r="E207" s="110"/>
      <c r="F207" s="39"/>
      <c r="G207" s="57"/>
      <c r="H207" s="57"/>
      <c r="I207" s="57"/>
      <c r="J207" s="58"/>
      <c r="K207" s="58"/>
      <c r="L207" s="111">
        <f>SUM(L175:L206)</f>
        <v>135137</v>
      </c>
      <c r="M207" s="7"/>
      <c r="N207" s="8"/>
      <c r="O207"/>
      <c r="P207"/>
      <c r="Q207"/>
      <c r="R207"/>
      <c r="S207"/>
      <c r="T207"/>
      <c r="U207"/>
      <c r="AE207" s="73" t="str">
        <f t="shared" si="7"/>
        <v>0000E107C</v>
      </c>
      <c r="AF207" s="73" t="str">
        <f t="shared" si="8"/>
        <v>0000</v>
      </c>
    </row>
    <row r="208" spans="1:32" s="2" customFormat="1" x14ac:dyDescent="0.25">
      <c r="A208" s="37"/>
      <c r="B208" s="37"/>
      <c r="C208" s="76"/>
      <c r="D208" s="37"/>
      <c r="E208" s="37"/>
      <c r="F208" s="39"/>
      <c r="G208" s="57"/>
      <c r="H208" s="57"/>
      <c r="I208" s="57"/>
      <c r="J208" s="58"/>
      <c r="K208" s="58"/>
      <c r="L208" s="112"/>
      <c r="M208" s="7"/>
      <c r="N208" s="8"/>
      <c r="O208"/>
      <c r="P208"/>
      <c r="Q208"/>
      <c r="R208"/>
      <c r="S208"/>
      <c r="T208"/>
      <c r="U208"/>
      <c r="AE208" s="73" t="str">
        <f t="shared" si="7"/>
        <v>2500E107C</v>
      </c>
      <c r="AF208" s="73" t="str">
        <f t="shared" si="8"/>
        <v>2500</v>
      </c>
    </row>
    <row r="209" spans="1:32" s="2" customFormat="1" x14ac:dyDescent="0.25">
      <c r="A209" s="1" t="s">
        <v>335</v>
      </c>
      <c r="B209" s="1"/>
      <c r="C209" s="76"/>
      <c r="E209" s="37"/>
      <c r="F209" s="39"/>
      <c r="G209" s="78"/>
      <c r="H209" s="57"/>
      <c r="I209" s="57"/>
      <c r="J209" s="79"/>
      <c r="K209" s="79"/>
      <c r="L209" s="124"/>
      <c r="M209" s="7"/>
      <c r="N209" s="8"/>
      <c r="O209"/>
      <c r="P209"/>
      <c r="Q209"/>
      <c r="R209"/>
      <c r="S209"/>
      <c r="T209"/>
      <c r="U209"/>
      <c r="AE209" s="73" t="str">
        <f t="shared" si="7"/>
        <v>2603E107C</v>
      </c>
      <c r="AF209" s="73" t="str">
        <f t="shared" si="8"/>
        <v>2603</v>
      </c>
    </row>
    <row r="210" spans="1:32" s="2" customFormat="1" x14ac:dyDescent="0.25">
      <c r="A210" s="1"/>
      <c r="B210" s="1" t="s">
        <v>336</v>
      </c>
      <c r="C210" s="76"/>
      <c r="E210" s="37"/>
      <c r="F210" s="39"/>
      <c r="G210" s="78"/>
      <c r="H210" s="57"/>
      <c r="I210" s="57"/>
      <c r="J210" s="79"/>
      <c r="K210" s="79"/>
      <c r="L210" s="124"/>
      <c r="M210" s="7"/>
      <c r="N210" s="8"/>
      <c r="O210"/>
      <c r="P210"/>
      <c r="Q210"/>
      <c r="R210"/>
      <c r="S210"/>
      <c r="T210"/>
      <c r="U210"/>
      <c r="AE210" s="73" t="str">
        <f t="shared" si="7"/>
        <v>0000E107C</v>
      </c>
      <c r="AF210" s="73" t="str">
        <f t="shared" si="8"/>
        <v>0000</v>
      </c>
    </row>
    <row r="211" spans="1:32" s="2" customFormat="1" x14ac:dyDescent="0.25">
      <c r="A211" s="1"/>
      <c r="B211" s="1"/>
      <c r="C211" s="66" t="s">
        <v>336</v>
      </c>
      <c r="D211" s="67"/>
      <c r="E211" s="75"/>
      <c r="F211" s="39"/>
      <c r="G211" s="81">
        <v>2000</v>
      </c>
      <c r="H211" s="70"/>
      <c r="I211" s="70"/>
      <c r="J211" s="71" t="s">
        <v>300</v>
      </c>
      <c r="K211" s="71" t="s">
        <v>301</v>
      </c>
      <c r="L211" s="89">
        <f>'[1]Other costs and income'!J166-M190</f>
        <v>0</v>
      </c>
      <c r="M211" s="7"/>
      <c r="N211" s="8"/>
      <c r="O211"/>
      <c r="P211"/>
      <c r="Q211"/>
      <c r="R211"/>
      <c r="S211"/>
      <c r="T211"/>
      <c r="U211"/>
      <c r="AE211" s="73" t="str">
        <f t="shared" si="7"/>
        <v>0000E107C</v>
      </c>
      <c r="AF211" s="73" t="str">
        <f t="shared" si="8"/>
        <v>0000</v>
      </c>
    </row>
    <row r="212" spans="1:32" s="2" customFormat="1" x14ac:dyDescent="0.25">
      <c r="A212" s="1"/>
      <c r="B212" s="1"/>
      <c r="C212" s="113"/>
      <c r="D212" s="37"/>
      <c r="E212" s="114"/>
      <c r="F212" s="39"/>
      <c r="G212" s="125">
        <v>2000</v>
      </c>
      <c r="H212" s="70"/>
      <c r="I212" s="70"/>
      <c r="J212" s="71" t="s">
        <v>337</v>
      </c>
      <c r="K212" s="71" t="s">
        <v>338</v>
      </c>
      <c r="L212" s="117"/>
      <c r="M212" s="7"/>
      <c r="N212" s="8"/>
      <c r="O212"/>
      <c r="P212"/>
      <c r="Q212"/>
      <c r="R212"/>
      <c r="S212"/>
      <c r="T212"/>
      <c r="U212"/>
      <c r="AE212" s="73" t="str">
        <f t="shared" si="7"/>
        <v>2700E107C</v>
      </c>
      <c r="AF212" s="73" t="str">
        <f t="shared" si="8"/>
        <v>2700</v>
      </c>
    </row>
    <row r="213" spans="1:32" s="2" customFormat="1" x14ac:dyDescent="0.25">
      <c r="A213" s="1"/>
      <c r="B213" s="1"/>
      <c r="C213" s="118"/>
      <c r="D213" s="119"/>
      <c r="E213" s="120"/>
      <c r="F213" s="39"/>
      <c r="G213" s="81">
        <v>2000</v>
      </c>
      <c r="H213" s="70"/>
      <c r="I213" s="70"/>
      <c r="J213" s="71" t="s">
        <v>304</v>
      </c>
      <c r="K213" s="71" t="s">
        <v>305</v>
      </c>
      <c r="L213" s="126"/>
      <c r="M213" s="7"/>
      <c r="N213" s="8"/>
      <c r="O213"/>
      <c r="P213"/>
      <c r="Q213"/>
      <c r="R213"/>
      <c r="S213"/>
      <c r="T213"/>
      <c r="U213"/>
      <c r="AE213" s="73" t="str">
        <f t="shared" si="7"/>
        <v>2701E107C</v>
      </c>
      <c r="AF213" s="73" t="str">
        <f t="shared" si="8"/>
        <v>2701</v>
      </c>
    </row>
    <row r="214" spans="1:32" s="2" customFormat="1" x14ac:dyDescent="0.25">
      <c r="A214" s="1"/>
      <c r="B214" s="1"/>
      <c r="C214" s="76"/>
      <c r="D214" s="37"/>
      <c r="E214" s="37"/>
      <c r="F214" s="39"/>
      <c r="G214" s="57"/>
      <c r="H214" s="57"/>
      <c r="I214" s="57"/>
      <c r="J214" s="58"/>
      <c r="K214" s="58"/>
      <c r="L214" s="87"/>
      <c r="M214" s="7"/>
      <c r="N214" s="8"/>
      <c r="O214"/>
      <c r="P214"/>
      <c r="Q214"/>
      <c r="R214"/>
      <c r="S214"/>
      <c r="T214"/>
      <c r="U214"/>
      <c r="AE214" s="73" t="str">
        <f t="shared" si="7"/>
        <v>0000E107C</v>
      </c>
      <c r="AF214" s="73" t="str">
        <f t="shared" si="8"/>
        <v>0000</v>
      </c>
    </row>
    <row r="215" spans="1:32" s="2" customFormat="1" x14ac:dyDescent="0.25">
      <c r="A215" s="1"/>
      <c r="B215" s="1" t="s">
        <v>295</v>
      </c>
      <c r="C215" s="76"/>
      <c r="E215" s="37"/>
      <c r="F215" s="39"/>
      <c r="G215" s="78"/>
      <c r="H215" s="57"/>
      <c r="I215" s="57"/>
      <c r="J215" s="79"/>
      <c r="K215" s="79"/>
      <c r="L215" s="88"/>
      <c r="M215" s="7"/>
      <c r="N215" s="8"/>
      <c r="O215"/>
      <c r="P215"/>
      <c r="Q215"/>
      <c r="R215"/>
      <c r="S215"/>
      <c r="T215"/>
      <c r="U215"/>
      <c r="AE215" s="73" t="str">
        <f t="shared" si="7"/>
        <v>0000E107C</v>
      </c>
      <c r="AF215" s="73" t="str">
        <f t="shared" si="8"/>
        <v>0000</v>
      </c>
    </row>
    <row r="216" spans="1:32" s="2" customFormat="1" x14ac:dyDescent="0.25">
      <c r="A216" s="1"/>
      <c r="B216" s="1"/>
      <c r="C216" s="66" t="s">
        <v>339</v>
      </c>
      <c r="D216" s="67"/>
      <c r="E216" s="75"/>
      <c r="F216" s="39"/>
      <c r="G216" s="81">
        <v>2100</v>
      </c>
      <c r="H216" s="70"/>
      <c r="I216" s="70"/>
      <c r="J216" s="71" t="s">
        <v>340</v>
      </c>
      <c r="K216" s="71" t="s">
        <v>340</v>
      </c>
      <c r="L216" s="89">
        <f>'[1]Other costs and income'!J170-M195</f>
        <v>0</v>
      </c>
      <c r="M216" s="7"/>
      <c r="N216" s="8"/>
      <c r="O216"/>
      <c r="P216"/>
      <c r="Q216"/>
      <c r="R216"/>
      <c r="S216"/>
      <c r="T216"/>
      <c r="U216"/>
      <c r="AE216" s="73" t="str">
        <f t="shared" si="7"/>
        <v>2900E107C</v>
      </c>
      <c r="AF216" s="73" t="str">
        <f t="shared" si="8"/>
        <v>2900</v>
      </c>
    </row>
    <row r="217" spans="1:32" s="2" customFormat="1" x14ac:dyDescent="0.25">
      <c r="A217" s="1"/>
      <c r="B217" s="1"/>
      <c r="C217" s="76"/>
      <c r="D217" s="37"/>
      <c r="E217" s="37"/>
      <c r="F217" s="39"/>
      <c r="G217" s="57"/>
      <c r="H217" s="57"/>
      <c r="I217" s="57"/>
      <c r="J217" s="58"/>
      <c r="K217" s="58"/>
      <c r="L217" s="87"/>
      <c r="M217" s="7"/>
      <c r="N217" s="8"/>
      <c r="O217"/>
      <c r="P217"/>
      <c r="Q217"/>
      <c r="R217"/>
      <c r="S217"/>
      <c r="T217"/>
      <c r="U217"/>
      <c r="AE217" s="73" t="str">
        <f t="shared" si="7"/>
        <v>0000E107C</v>
      </c>
      <c r="AF217" s="73" t="str">
        <f t="shared" si="8"/>
        <v>0000</v>
      </c>
    </row>
    <row r="218" spans="1:32" s="2" customFormat="1" x14ac:dyDescent="0.25">
      <c r="A218" s="1"/>
      <c r="B218" s="1" t="s">
        <v>341</v>
      </c>
      <c r="C218" s="76"/>
      <c r="E218" s="37"/>
      <c r="F218" s="39"/>
      <c r="G218" s="78"/>
      <c r="H218" s="57"/>
      <c r="I218" s="57"/>
      <c r="J218" s="79"/>
      <c r="K218" s="79"/>
      <c r="L218" s="88"/>
      <c r="M218" s="7"/>
      <c r="N218" s="8"/>
      <c r="O218"/>
      <c r="P218"/>
      <c r="Q218"/>
      <c r="R218"/>
      <c r="S218"/>
      <c r="T218"/>
      <c r="U218"/>
      <c r="AE218" s="73" t="str">
        <f t="shared" si="7"/>
        <v>0000E107C</v>
      </c>
      <c r="AF218" s="73" t="str">
        <f t="shared" si="8"/>
        <v>0000</v>
      </c>
    </row>
    <row r="219" spans="1:32" s="2" customFormat="1" ht="12.75" customHeight="1" x14ac:dyDescent="0.25">
      <c r="A219" s="1"/>
      <c r="B219" s="1"/>
      <c r="C219" s="66" t="s">
        <v>342</v>
      </c>
      <c r="D219" s="67"/>
      <c r="E219" s="75"/>
      <c r="F219" s="39"/>
      <c r="G219" s="81">
        <v>2200</v>
      </c>
      <c r="H219" s="70"/>
      <c r="I219" s="70"/>
      <c r="J219" s="71" t="s">
        <v>340</v>
      </c>
      <c r="K219" s="71" t="s">
        <v>340</v>
      </c>
      <c r="L219" s="89">
        <f>'[1]Other costs and income'!J173-M198</f>
        <v>0</v>
      </c>
      <c r="M219" s="7"/>
      <c r="N219" s="8"/>
      <c r="O219"/>
      <c r="P219"/>
      <c r="Q219"/>
      <c r="R219"/>
      <c r="S219"/>
      <c r="T219"/>
      <c r="U219"/>
      <c r="AE219" s="73" t="str">
        <f t="shared" si="7"/>
        <v>0000E107C</v>
      </c>
      <c r="AF219" s="73" t="str">
        <f t="shared" si="8"/>
        <v>0000</v>
      </c>
    </row>
    <row r="220" spans="1:32" s="2" customFormat="1" ht="12.75" customHeight="1" x14ac:dyDescent="0.25">
      <c r="A220" s="1"/>
      <c r="B220" s="1"/>
      <c r="C220" s="66" t="s">
        <v>343</v>
      </c>
      <c r="D220" s="67"/>
      <c r="E220" s="75"/>
      <c r="F220" s="39"/>
      <c r="G220" s="81">
        <v>2201</v>
      </c>
      <c r="H220" s="70"/>
      <c r="I220" s="70"/>
      <c r="J220" s="71" t="s">
        <v>340</v>
      </c>
      <c r="K220" s="71" t="s">
        <v>340</v>
      </c>
      <c r="L220" s="89">
        <f>'[1]Other costs and income'!J174-M199</f>
        <v>0</v>
      </c>
      <c r="M220" s="7"/>
      <c r="N220" s="8"/>
      <c r="O220"/>
      <c r="P220"/>
      <c r="Q220"/>
      <c r="R220"/>
      <c r="S220"/>
      <c r="T220"/>
      <c r="U220"/>
      <c r="AE220" s="73" t="str">
        <f t="shared" si="7"/>
        <v>0000E107C</v>
      </c>
      <c r="AF220" s="73" t="str">
        <f t="shared" si="8"/>
        <v>0000</v>
      </c>
    </row>
    <row r="221" spans="1:32" s="2" customFormat="1" ht="12.75" customHeight="1" x14ac:dyDescent="0.25">
      <c r="A221" s="1"/>
      <c r="B221" s="1"/>
      <c r="C221" s="66" t="s">
        <v>344</v>
      </c>
      <c r="D221" s="67"/>
      <c r="E221" s="75"/>
      <c r="F221" s="39"/>
      <c r="G221" s="81">
        <v>2213</v>
      </c>
      <c r="H221" s="70"/>
      <c r="I221" s="70"/>
      <c r="J221" s="71" t="s">
        <v>340</v>
      </c>
      <c r="K221" s="71" t="s">
        <v>340</v>
      </c>
      <c r="L221" s="89">
        <f>'[1]Other costs and income'!J175-M200</f>
        <v>0</v>
      </c>
      <c r="M221" s="7"/>
      <c r="N221" s="8"/>
      <c r="O221"/>
      <c r="P221"/>
      <c r="Q221"/>
      <c r="R221"/>
      <c r="S221"/>
      <c r="T221"/>
      <c r="U221"/>
      <c r="AE221" s="73" t="str">
        <f t="shared" si="7"/>
        <v>0000E107C</v>
      </c>
      <c r="AF221" s="73" t="str">
        <f t="shared" si="8"/>
        <v>0000</v>
      </c>
    </row>
    <row r="222" spans="1:32" s="2" customFormat="1" x14ac:dyDescent="0.25">
      <c r="A222" s="1"/>
      <c r="B222" s="1"/>
      <c r="C222" s="66" t="s">
        <v>345</v>
      </c>
      <c r="D222" s="67"/>
      <c r="E222" s="75"/>
      <c r="F222" s="39"/>
      <c r="G222" s="81">
        <v>2214</v>
      </c>
      <c r="H222" s="70"/>
      <c r="I222" s="70"/>
      <c r="J222" s="71" t="s">
        <v>340</v>
      </c>
      <c r="K222" s="71" t="s">
        <v>340</v>
      </c>
      <c r="L222" s="89">
        <f>'[1]Other costs and income'!J176-M201</f>
        <v>0</v>
      </c>
      <c r="M222" s="7"/>
      <c r="N222" s="8"/>
      <c r="O222"/>
      <c r="P222"/>
      <c r="Q222"/>
      <c r="R222"/>
      <c r="S222"/>
      <c r="T222"/>
      <c r="U222"/>
      <c r="AE222" s="73" t="str">
        <f t="shared" si="7"/>
        <v>3001E107C</v>
      </c>
      <c r="AF222" s="73" t="str">
        <f t="shared" si="8"/>
        <v>3001</v>
      </c>
    </row>
    <row r="223" spans="1:32" s="2" customFormat="1" x14ac:dyDescent="0.25">
      <c r="A223" s="1"/>
      <c r="B223" s="1"/>
      <c r="C223" s="76"/>
      <c r="E223" s="37"/>
      <c r="F223" s="39"/>
      <c r="G223" s="78"/>
      <c r="H223" s="57"/>
      <c r="I223" s="57"/>
      <c r="J223" s="79"/>
      <c r="K223" s="79"/>
      <c r="L223" s="88"/>
      <c r="M223" s="7"/>
      <c r="N223" s="8"/>
      <c r="O223"/>
      <c r="P223"/>
      <c r="Q223"/>
      <c r="R223"/>
      <c r="S223"/>
      <c r="T223"/>
      <c r="U223"/>
      <c r="AE223" s="73" t="str">
        <f t="shared" si="7"/>
        <v>3002E107C</v>
      </c>
      <c r="AF223" s="73" t="str">
        <f t="shared" si="8"/>
        <v>3002</v>
      </c>
    </row>
    <row r="224" spans="1:32" s="2" customFormat="1" x14ac:dyDescent="0.25">
      <c r="A224" s="1"/>
      <c r="B224" s="1" t="s">
        <v>346</v>
      </c>
      <c r="C224" s="76"/>
      <c r="E224" s="37"/>
      <c r="F224" s="39"/>
      <c r="G224" s="92"/>
      <c r="H224" s="91"/>
      <c r="I224" s="91"/>
      <c r="J224" s="79"/>
      <c r="K224" s="79"/>
      <c r="L224" s="88"/>
      <c r="M224" s="7"/>
      <c r="N224" s="8"/>
      <c r="O224"/>
      <c r="P224"/>
      <c r="Q224"/>
      <c r="R224"/>
      <c r="S224"/>
      <c r="T224"/>
      <c r="U224"/>
      <c r="AE224" s="73" t="str">
        <f t="shared" si="7"/>
        <v>3003E107C</v>
      </c>
      <c r="AF224" s="73" t="str">
        <f t="shared" si="8"/>
        <v>3003</v>
      </c>
    </row>
    <row r="225" spans="1:32" s="2" customFormat="1" x14ac:dyDescent="0.25">
      <c r="A225" s="1"/>
      <c r="B225" s="1"/>
      <c r="C225" s="66" t="s">
        <v>347</v>
      </c>
      <c r="D225" s="67"/>
      <c r="E225" s="75"/>
      <c r="F225" s="39"/>
      <c r="G225" s="81">
        <v>2360</v>
      </c>
      <c r="H225" s="70"/>
      <c r="I225" s="70"/>
      <c r="J225" s="71" t="s">
        <v>340</v>
      </c>
      <c r="K225" s="71" t="s">
        <v>340</v>
      </c>
      <c r="L225" s="89">
        <f>'[1]Other costs and income'!J179-M204</f>
        <v>0</v>
      </c>
      <c r="M225" s="7"/>
      <c r="N225" s="8"/>
      <c r="O225"/>
      <c r="P225"/>
      <c r="Q225"/>
      <c r="R225"/>
      <c r="S225"/>
      <c r="T225"/>
      <c r="U225"/>
      <c r="AE225" s="73" t="str">
        <f t="shared" si="7"/>
        <v>0000E107C</v>
      </c>
      <c r="AF225" s="73" t="str">
        <f t="shared" si="8"/>
        <v>0000</v>
      </c>
    </row>
    <row r="226" spans="1:32" s="2" customFormat="1" x14ac:dyDescent="0.25">
      <c r="A226" s="1"/>
      <c r="B226" s="1"/>
      <c r="C226" s="66" t="s">
        <v>348</v>
      </c>
      <c r="D226" s="67"/>
      <c r="E226" s="75"/>
      <c r="F226" s="39"/>
      <c r="G226" s="81">
        <v>2400</v>
      </c>
      <c r="H226" s="70"/>
      <c r="I226" s="70"/>
      <c r="J226" s="71" t="s">
        <v>340</v>
      </c>
      <c r="K226" s="71" t="s">
        <v>340</v>
      </c>
      <c r="L226" s="89">
        <f>'[1]Other costs and income'!J180-M205</f>
        <v>0</v>
      </c>
      <c r="M226" s="7"/>
      <c r="N226" s="8"/>
      <c r="O226"/>
      <c r="P226"/>
      <c r="Q226"/>
      <c r="R226"/>
      <c r="S226"/>
      <c r="T226"/>
      <c r="U226"/>
      <c r="AE226" s="73" t="str">
        <f t="shared" si="7"/>
        <v>3007E107C</v>
      </c>
      <c r="AF226" s="73" t="str">
        <f t="shared" si="8"/>
        <v>3007</v>
      </c>
    </row>
    <row r="227" spans="1:32" s="2" customFormat="1" x14ac:dyDescent="0.25">
      <c r="A227" s="1"/>
      <c r="B227" s="1"/>
      <c r="C227" s="76"/>
      <c r="D227" s="37"/>
      <c r="E227" s="37"/>
      <c r="F227" s="39"/>
      <c r="G227" s="57"/>
      <c r="H227" s="57"/>
      <c r="I227" s="57"/>
      <c r="J227" s="58"/>
      <c r="K227" s="58"/>
      <c r="L227" s="87"/>
      <c r="M227" s="7"/>
      <c r="N227" s="8"/>
      <c r="O227"/>
      <c r="P227"/>
      <c r="Q227"/>
      <c r="R227"/>
      <c r="S227"/>
      <c r="T227"/>
      <c r="U227"/>
      <c r="AE227" s="73" t="str">
        <f t="shared" si="7"/>
        <v>3007E107C</v>
      </c>
      <c r="AF227" s="73" t="str">
        <f t="shared" si="8"/>
        <v>3007</v>
      </c>
    </row>
    <row r="228" spans="1:32" s="2" customFormat="1" x14ac:dyDescent="0.25">
      <c r="A228" s="1"/>
      <c r="B228" s="1" t="s">
        <v>349</v>
      </c>
      <c r="C228" s="76"/>
      <c r="E228" s="37"/>
      <c r="F228" s="39"/>
      <c r="G228" s="78"/>
      <c r="H228" s="57"/>
      <c r="I228" s="57"/>
      <c r="J228" s="79"/>
      <c r="K228" s="79"/>
      <c r="L228" s="88"/>
      <c r="M228" s="7"/>
      <c r="N228" s="8"/>
      <c r="O228"/>
      <c r="P228"/>
      <c r="Q228"/>
      <c r="R228"/>
      <c r="S228"/>
      <c r="T228"/>
      <c r="U228"/>
      <c r="AE228" s="73" t="str">
        <f t="shared" si="7"/>
        <v>3007E107C</v>
      </c>
      <c r="AF228" s="73" t="str">
        <f t="shared" si="8"/>
        <v>3007</v>
      </c>
    </row>
    <row r="229" spans="1:32" s="2" customFormat="1" x14ac:dyDescent="0.25">
      <c r="A229" s="1"/>
      <c r="B229" s="1"/>
      <c r="C229" s="66" t="s">
        <v>350</v>
      </c>
      <c r="D229" s="67"/>
      <c r="E229" s="75"/>
      <c r="F229" s="39"/>
      <c r="G229" s="81">
        <v>2500</v>
      </c>
      <c r="H229" s="70"/>
      <c r="I229" s="70"/>
      <c r="J229" s="71" t="s">
        <v>282</v>
      </c>
      <c r="K229" s="71" t="s">
        <v>282</v>
      </c>
      <c r="L229" s="89">
        <f>'[1]Other costs and income'!J183-M208</f>
        <v>0</v>
      </c>
      <c r="M229" s="7"/>
      <c r="N229" s="8"/>
      <c r="O229"/>
      <c r="P229"/>
      <c r="Q229"/>
      <c r="R229"/>
      <c r="S229"/>
      <c r="T229"/>
      <c r="U229"/>
      <c r="AE229" s="73" t="str">
        <f t="shared" si="7"/>
        <v>0000E107C</v>
      </c>
      <c r="AF229" s="73" t="str">
        <f t="shared" si="8"/>
        <v>0000</v>
      </c>
    </row>
    <row r="230" spans="1:32" s="2" customFormat="1" ht="14.25" customHeight="1" x14ac:dyDescent="0.25">
      <c r="A230" s="1"/>
      <c r="B230" s="1"/>
      <c r="C230" s="66" t="s">
        <v>351</v>
      </c>
      <c r="D230" s="67"/>
      <c r="E230" s="75"/>
      <c r="F230" s="39"/>
      <c r="G230" s="81">
        <v>2603</v>
      </c>
      <c r="H230" s="70"/>
      <c r="I230" s="70"/>
      <c r="J230" s="71" t="s">
        <v>352</v>
      </c>
      <c r="K230" s="71" t="s">
        <v>352</v>
      </c>
      <c r="L230" s="89">
        <f>'[1]Other costs and income'!J184-M209</f>
        <v>0</v>
      </c>
      <c r="M230" s="7"/>
      <c r="N230" s="8"/>
      <c r="O230"/>
      <c r="P230"/>
      <c r="Q230"/>
      <c r="R230"/>
      <c r="S230"/>
      <c r="T230"/>
      <c r="U230"/>
      <c r="AE230" s="73" t="str">
        <f t="shared" si="7"/>
        <v>3014E107C</v>
      </c>
      <c r="AF230" s="73" t="str">
        <f t="shared" si="8"/>
        <v>3014</v>
      </c>
    </row>
    <row r="231" spans="1:32" s="2" customFormat="1" x14ac:dyDescent="0.25">
      <c r="A231" s="1"/>
      <c r="B231" s="1"/>
      <c r="C231" s="76"/>
      <c r="D231" s="37"/>
      <c r="E231" s="37"/>
      <c r="F231" s="39"/>
      <c r="G231" s="57"/>
      <c r="H231" s="57"/>
      <c r="I231" s="57"/>
      <c r="J231" s="58"/>
      <c r="K231" s="58"/>
      <c r="L231" s="87"/>
      <c r="M231" s="7"/>
      <c r="N231" s="8"/>
      <c r="O231"/>
      <c r="P231"/>
      <c r="Q231"/>
      <c r="R231"/>
      <c r="S231"/>
      <c r="T231"/>
      <c r="U231"/>
      <c r="AE231" s="73" t="str">
        <f t="shared" si="7"/>
        <v>3016E107C</v>
      </c>
      <c r="AF231" s="73" t="str">
        <f t="shared" si="8"/>
        <v>3016</v>
      </c>
    </row>
    <row r="232" spans="1:32" s="2" customFormat="1" x14ac:dyDescent="0.25">
      <c r="A232" s="1"/>
      <c r="B232" s="1" t="s">
        <v>353</v>
      </c>
      <c r="C232" s="76"/>
      <c r="E232" s="37"/>
      <c r="F232" s="39"/>
      <c r="G232" s="78"/>
      <c r="H232" s="57"/>
      <c r="I232" s="57"/>
      <c r="J232" s="79"/>
      <c r="K232" s="79"/>
      <c r="L232" s="88"/>
      <c r="M232" s="7"/>
      <c r="N232" s="8"/>
      <c r="O232"/>
      <c r="P232"/>
      <c r="Q232"/>
      <c r="R232"/>
      <c r="S232"/>
      <c r="T232"/>
      <c r="U232"/>
      <c r="AE232" s="73" t="str">
        <f t="shared" si="7"/>
        <v>3017E107C</v>
      </c>
      <c r="AF232" s="73" t="str">
        <f t="shared" si="8"/>
        <v>3017</v>
      </c>
    </row>
    <row r="233" spans="1:32" s="2" customFormat="1" x14ac:dyDescent="0.25">
      <c r="A233" s="1"/>
      <c r="B233" s="1"/>
      <c r="C233" s="66" t="s">
        <v>354</v>
      </c>
      <c r="D233" s="67"/>
      <c r="E233" s="75"/>
      <c r="F233" s="39"/>
      <c r="G233" s="81">
        <v>2700</v>
      </c>
      <c r="H233" s="70"/>
      <c r="I233" s="70"/>
      <c r="J233" s="71" t="s">
        <v>282</v>
      </c>
      <c r="K233" s="71" t="s">
        <v>282</v>
      </c>
      <c r="L233" s="89">
        <f>'[1]Other costs and income'!J187-M212</f>
        <v>0</v>
      </c>
      <c r="M233" s="7"/>
      <c r="N233" s="8"/>
      <c r="O233"/>
      <c r="P233"/>
      <c r="Q233"/>
      <c r="R233"/>
      <c r="S233"/>
      <c r="T233"/>
      <c r="U233"/>
      <c r="AE233" s="73" t="str">
        <f t="shared" si="7"/>
        <v>3020E107C</v>
      </c>
      <c r="AF233" s="73" t="str">
        <f t="shared" si="8"/>
        <v>3020</v>
      </c>
    </row>
    <row r="234" spans="1:32" s="2" customFormat="1" x14ac:dyDescent="0.25">
      <c r="A234" s="1"/>
      <c r="B234" s="1"/>
      <c r="C234" s="66" t="s">
        <v>355</v>
      </c>
      <c r="D234" s="67"/>
      <c r="E234" s="75"/>
      <c r="F234" s="39"/>
      <c r="G234" s="81">
        <v>2701</v>
      </c>
      <c r="H234" s="70"/>
      <c r="I234" s="70"/>
      <c r="J234" s="71" t="s">
        <v>282</v>
      </c>
      <c r="K234" s="71" t="s">
        <v>282</v>
      </c>
      <c r="L234" s="89">
        <f>'[1]Other costs and income'!J188-M213</f>
        <v>1000</v>
      </c>
      <c r="M234" s="7"/>
      <c r="N234" s="8"/>
      <c r="O234"/>
      <c r="P234"/>
      <c r="Q234"/>
      <c r="R234"/>
      <c r="S234"/>
      <c r="T234"/>
      <c r="U234"/>
      <c r="AE234" s="73" t="str">
        <f t="shared" si="7"/>
        <v>3021E107C</v>
      </c>
      <c r="AF234" s="73" t="str">
        <f t="shared" si="8"/>
        <v>3021</v>
      </c>
    </row>
    <row r="235" spans="1:32" s="2" customFormat="1" x14ac:dyDescent="0.25">
      <c r="A235" s="1"/>
      <c r="B235" s="1"/>
      <c r="C235" s="76"/>
      <c r="E235" s="37"/>
      <c r="F235" s="39"/>
      <c r="G235" s="78"/>
      <c r="H235" s="57"/>
      <c r="I235" s="57"/>
      <c r="J235" s="79"/>
      <c r="K235" s="79"/>
      <c r="L235" s="88"/>
      <c r="M235" s="7"/>
      <c r="N235" s="8"/>
      <c r="O235"/>
      <c r="P235"/>
      <c r="Q235"/>
      <c r="R235"/>
      <c r="S235"/>
      <c r="T235"/>
      <c r="U235"/>
      <c r="AE235" s="73" t="str">
        <f t="shared" si="7"/>
        <v>3022E107C</v>
      </c>
      <c r="AF235" s="73" t="str">
        <f t="shared" si="8"/>
        <v>3022</v>
      </c>
    </row>
    <row r="236" spans="1:32" s="2" customFormat="1" x14ac:dyDescent="0.25">
      <c r="A236" s="1"/>
      <c r="B236" s="1" t="s">
        <v>356</v>
      </c>
      <c r="C236" s="76"/>
      <c r="E236" s="37"/>
      <c r="F236" s="39"/>
      <c r="G236" s="78"/>
      <c r="H236" s="57"/>
      <c r="I236" s="57"/>
      <c r="J236" s="79"/>
      <c r="K236" s="79"/>
      <c r="L236" s="88"/>
      <c r="M236" s="7"/>
      <c r="N236" s="8"/>
      <c r="O236"/>
      <c r="P236"/>
      <c r="Q236"/>
      <c r="R236"/>
      <c r="S236"/>
      <c r="T236"/>
      <c r="U236"/>
      <c r="AE236" s="73" t="str">
        <f t="shared" si="7"/>
        <v>3023E107C</v>
      </c>
      <c r="AF236" s="73" t="str">
        <f t="shared" si="8"/>
        <v>3023</v>
      </c>
    </row>
    <row r="237" spans="1:32" s="2" customFormat="1" x14ac:dyDescent="0.25">
      <c r="A237" s="1"/>
      <c r="B237" s="1"/>
      <c r="C237" s="66" t="s">
        <v>357</v>
      </c>
      <c r="D237" s="67"/>
      <c r="E237" s="75"/>
      <c r="F237" s="39"/>
      <c r="G237" s="81">
        <v>2900</v>
      </c>
      <c r="H237" s="70"/>
      <c r="I237" s="70"/>
      <c r="J237" s="71" t="s">
        <v>333</v>
      </c>
      <c r="K237" s="71" t="s">
        <v>333</v>
      </c>
      <c r="L237" s="89">
        <f>'[1]Other costs and income'!J191-M216</f>
        <v>0</v>
      </c>
      <c r="M237" s="7"/>
      <c r="N237" s="8"/>
      <c r="O237"/>
      <c r="P237"/>
      <c r="Q237"/>
      <c r="R237"/>
      <c r="S237"/>
      <c r="T237"/>
      <c r="U237"/>
      <c r="AE237" s="73" t="str">
        <f t="shared" si="7"/>
        <v>3080E107C</v>
      </c>
      <c r="AF237" s="73" t="str">
        <f t="shared" si="8"/>
        <v>3080</v>
      </c>
    </row>
    <row r="238" spans="1:32" s="2" customFormat="1" x14ac:dyDescent="0.25">
      <c r="A238" s="1"/>
      <c r="B238" s="1"/>
      <c r="C238" s="76"/>
      <c r="D238" s="37"/>
      <c r="E238" s="37"/>
      <c r="F238" s="39"/>
      <c r="G238" s="57"/>
      <c r="H238" s="57"/>
      <c r="I238" s="57"/>
      <c r="J238" s="58"/>
      <c r="K238" s="58"/>
      <c r="L238" s="112"/>
      <c r="M238" s="7"/>
      <c r="N238" s="8"/>
      <c r="O238"/>
      <c r="P238"/>
      <c r="Q238"/>
      <c r="R238"/>
      <c r="S238"/>
      <c r="T238"/>
      <c r="U238"/>
      <c r="AE238" s="73" t="str">
        <f t="shared" si="7"/>
        <v>0000E107C</v>
      </c>
      <c r="AF238" s="73" t="str">
        <f t="shared" si="8"/>
        <v>0000</v>
      </c>
    </row>
    <row r="239" spans="1:32" s="2" customFormat="1" x14ac:dyDescent="0.25">
      <c r="A239" s="36"/>
      <c r="B239" s="36"/>
      <c r="C239" s="123" t="s">
        <v>358</v>
      </c>
      <c r="D239" s="109"/>
      <c r="E239" s="110"/>
      <c r="F239" s="39"/>
      <c r="G239" s="57"/>
      <c r="H239" s="57"/>
      <c r="I239" s="57"/>
      <c r="J239" s="58"/>
      <c r="K239" s="58"/>
      <c r="L239" s="111">
        <f>SUM(L210:L238)</f>
        <v>1000</v>
      </c>
      <c r="M239" s="7"/>
      <c r="N239" s="8"/>
      <c r="O239"/>
      <c r="P239"/>
      <c r="Q239"/>
      <c r="R239"/>
      <c r="S239"/>
      <c r="T239"/>
      <c r="U239"/>
      <c r="AE239" s="73" t="str">
        <f t="shared" si="7"/>
        <v>0000E107C</v>
      </c>
      <c r="AF239" s="73" t="str">
        <f t="shared" si="8"/>
        <v>0000</v>
      </c>
    </row>
    <row r="240" spans="1:32" s="2" customFormat="1" x14ac:dyDescent="0.25">
      <c r="A240" s="1"/>
      <c r="B240" s="1"/>
      <c r="C240" s="76"/>
      <c r="D240" s="37"/>
      <c r="E240" s="37"/>
      <c r="F240" s="3"/>
      <c r="G240" s="57"/>
      <c r="H240" s="57"/>
      <c r="I240" s="57"/>
      <c r="J240" s="58"/>
      <c r="K240" s="58"/>
      <c r="L240" s="112"/>
      <c r="M240" s="7"/>
      <c r="N240" s="8"/>
      <c r="O240"/>
      <c r="P240"/>
      <c r="Q240"/>
      <c r="R240"/>
      <c r="S240"/>
      <c r="T240"/>
      <c r="U240"/>
      <c r="AE240" s="73" t="str">
        <f t="shared" si="7"/>
        <v>3150E107C</v>
      </c>
      <c r="AF240" s="73" t="str">
        <f t="shared" si="8"/>
        <v>3150</v>
      </c>
    </row>
    <row r="241" spans="1:32" s="2" customFormat="1" x14ac:dyDescent="0.25">
      <c r="A241" s="1" t="s">
        <v>359</v>
      </c>
      <c r="B241" s="1"/>
      <c r="C241" s="76"/>
      <c r="E241" s="37"/>
      <c r="F241" s="3"/>
      <c r="G241" s="78"/>
      <c r="H241" s="78"/>
      <c r="I241" s="78"/>
      <c r="J241" s="79"/>
      <c r="K241" s="79"/>
      <c r="L241" s="124"/>
      <c r="M241" s="7"/>
      <c r="N241" s="8"/>
      <c r="O241"/>
      <c r="P241"/>
      <c r="Q241"/>
      <c r="R241"/>
      <c r="S241"/>
      <c r="T241"/>
      <c r="U241"/>
      <c r="AE241" s="73" t="str">
        <f t="shared" si="7"/>
        <v>0000E107C</v>
      </c>
      <c r="AF241" s="73" t="str">
        <f t="shared" si="8"/>
        <v>0000</v>
      </c>
    </row>
    <row r="242" spans="1:32" s="2" customFormat="1" x14ac:dyDescent="0.25">
      <c r="A242" s="1"/>
      <c r="B242" s="1" t="s">
        <v>360</v>
      </c>
      <c r="C242" s="76"/>
      <c r="E242" s="37"/>
      <c r="F242" s="3"/>
      <c r="G242" s="78"/>
      <c r="H242" s="78"/>
      <c r="I242" s="78"/>
      <c r="J242" s="79"/>
      <c r="K242" s="79"/>
      <c r="L242" s="124"/>
      <c r="M242" s="7"/>
      <c r="N242" s="8"/>
      <c r="O242"/>
      <c r="P242"/>
      <c r="Q242"/>
      <c r="R242"/>
      <c r="S242"/>
      <c r="T242"/>
      <c r="U242"/>
      <c r="AE242" s="73" t="str">
        <f t="shared" si="7"/>
        <v>0000E107C</v>
      </c>
      <c r="AF242" s="73" t="str">
        <f t="shared" si="8"/>
        <v>0000</v>
      </c>
    </row>
    <row r="243" spans="1:32" s="2" customFormat="1" x14ac:dyDescent="0.25">
      <c r="A243" s="1"/>
      <c r="B243" s="1"/>
      <c r="C243" s="66" t="s">
        <v>361</v>
      </c>
      <c r="D243" s="67"/>
      <c r="E243" s="75"/>
      <c r="F243" s="3"/>
      <c r="G243" s="81">
        <v>3001</v>
      </c>
      <c r="H243" s="70"/>
      <c r="I243" s="70"/>
      <c r="J243" s="71" t="s">
        <v>362</v>
      </c>
      <c r="K243" s="71" t="s">
        <v>362</v>
      </c>
      <c r="L243" s="89">
        <f>'[1]Other costs and income'!J195-M222</f>
        <v>2000</v>
      </c>
      <c r="M243" s="7"/>
      <c r="N243" s="8"/>
      <c r="O243"/>
      <c r="P243"/>
      <c r="Q243"/>
      <c r="R243"/>
      <c r="S243"/>
      <c r="T243"/>
      <c r="U243"/>
      <c r="AE243" s="73" t="str">
        <f t="shared" si="7"/>
        <v>3091E107C</v>
      </c>
      <c r="AF243" s="73" t="str">
        <f t="shared" si="8"/>
        <v>3091</v>
      </c>
    </row>
    <row r="244" spans="1:32" s="2" customFormat="1" x14ac:dyDescent="0.25">
      <c r="A244" s="1"/>
      <c r="B244" s="1"/>
      <c r="C244" s="66" t="s">
        <v>363</v>
      </c>
      <c r="D244" s="67"/>
      <c r="E244" s="75"/>
      <c r="F244" s="3"/>
      <c r="G244" s="81">
        <v>3002</v>
      </c>
      <c r="H244" s="70"/>
      <c r="I244" s="70"/>
      <c r="J244" s="71" t="s">
        <v>362</v>
      </c>
      <c r="K244" s="71" t="s">
        <v>362</v>
      </c>
      <c r="L244" s="89">
        <f>'[1]Other costs and income'!J196-M223</f>
        <v>4000</v>
      </c>
      <c r="M244" s="7"/>
      <c r="N244" s="8"/>
      <c r="O244"/>
      <c r="P244"/>
      <c r="Q244"/>
      <c r="R244"/>
      <c r="S244"/>
      <c r="T244"/>
      <c r="U244"/>
      <c r="AE244" s="73" t="str">
        <f t="shared" si="7"/>
        <v>3190E107C</v>
      </c>
      <c r="AF244" s="73" t="str">
        <f t="shared" si="8"/>
        <v>3190</v>
      </c>
    </row>
    <row r="245" spans="1:32" s="2" customFormat="1" x14ac:dyDescent="0.25">
      <c r="A245" s="1"/>
      <c r="B245" s="1"/>
      <c r="C245" s="66" t="s">
        <v>364</v>
      </c>
      <c r="D245" s="67"/>
      <c r="E245" s="75"/>
      <c r="F245" s="3"/>
      <c r="G245" s="81">
        <v>3003</v>
      </c>
      <c r="H245" s="70"/>
      <c r="I245" s="70"/>
      <c r="J245" s="71" t="s">
        <v>362</v>
      </c>
      <c r="K245" s="71" t="s">
        <v>362</v>
      </c>
      <c r="L245" s="89">
        <f>'[1]Other costs and income'!J197-M224</f>
        <v>0</v>
      </c>
      <c r="M245" s="7"/>
      <c r="N245" s="8"/>
      <c r="O245"/>
      <c r="P245"/>
      <c r="Q245"/>
      <c r="R245"/>
      <c r="S245"/>
      <c r="T245"/>
      <c r="U245"/>
      <c r="AE245" s="73" t="str">
        <f t="shared" si="7"/>
        <v>0000E107C</v>
      </c>
      <c r="AF245" s="73" t="str">
        <f t="shared" si="8"/>
        <v>0000</v>
      </c>
    </row>
    <row r="246" spans="1:32" s="2" customFormat="1" x14ac:dyDescent="0.25">
      <c r="A246" s="36"/>
      <c r="B246" s="36"/>
      <c r="C246" s="127"/>
      <c r="D246" s="67"/>
      <c r="E246" s="67"/>
      <c r="F246" s="3"/>
      <c r="G246" s="128"/>
      <c r="H246" s="78"/>
      <c r="I246" s="78"/>
      <c r="J246" s="129"/>
      <c r="K246" s="129"/>
      <c r="L246" s="130"/>
      <c r="M246" s="7"/>
      <c r="N246" s="8"/>
      <c r="O246"/>
      <c r="P246"/>
      <c r="Q246"/>
      <c r="R246"/>
      <c r="S246"/>
      <c r="T246"/>
      <c r="U246"/>
      <c r="AE246" s="73" t="str">
        <f t="shared" si="7"/>
        <v>0000E107C</v>
      </c>
      <c r="AF246" s="73" t="str">
        <f t="shared" si="8"/>
        <v>0000</v>
      </c>
    </row>
    <row r="247" spans="1:32" s="2" customFormat="1" x14ac:dyDescent="0.25">
      <c r="A247" s="1"/>
      <c r="B247" s="1"/>
      <c r="C247" s="113" t="s">
        <v>365</v>
      </c>
      <c r="D247" s="131"/>
      <c r="E247" s="132"/>
      <c r="F247" s="3"/>
      <c r="G247" s="81">
        <v>3007</v>
      </c>
      <c r="H247" s="70"/>
      <c r="I247" s="70"/>
      <c r="J247" s="71" t="s">
        <v>300</v>
      </c>
      <c r="K247" s="71" t="s">
        <v>301</v>
      </c>
      <c r="L247" s="133">
        <f>'[1]Other costs and income'!J200-M226</f>
        <v>0</v>
      </c>
      <c r="M247" s="7"/>
      <c r="N247" s="8"/>
      <c r="O247"/>
      <c r="P247"/>
      <c r="Q247"/>
      <c r="R247"/>
      <c r="S247"/>
      <c r="T247"/>
      <c r="U247"/>
      <c r="AE247" s="73" t="str">
        <f t="shared" si="7"/>
        <v>3010E107C</v>
      </c>
      <c r="AF247" s="73" t="str">
        <f t="shared" si="8"/>
        <v>3010</v>
      </c>
    </row>
    <row r="248" spans="1:32" s="2" customFormat="1" x14ac:dyDescent="0.25">
      <c r="A248" s="1"/>
      <c r="B248" s="1"/>
      <c r="C248" s="113"/>
      <c r="D248" s="37"/>
      <c r="E248" s="114"/>
      <c r="F248" s="3"/>
      <c r="G248" s="81">
        <v>3007</v>
      </c>
      <c r="H248" s="70"/>
      <c r="I248" s="70"/>
      <c r="J248" s="71" t="s">
        <v>366</v>
      </c>
      <c r="K248" s="71" t="s">
        <v>367</v>
      </c>
      <c r="L248" s="117"/>
      <c r="M248" s="7"/>
      <c r="N248" s="8"/>
      <c r="O248"/>
      <c r="P248"/>
      <c r="Q248"/>
      <c r="R248"/>
      <c r="S248"/>
      <c r="T248"/>
      <c r="U248"/>
      <c r="AE248" s="73" t="str">
        <f t="shared" si="7"/>
        <v>3230E107C</v>
      </c>
      <c r="AF248" s="73" t="str">
        <f t="shared" si="8"/>
        <v>3230</v>
      </c>
    </row>
    <row r="249" spans="1:32" s="2" customFormat="1" x14ac:dyDescent="0.25">
      <c r="A249" s="1"/>
      <c r="B249" s="1"/>
      <c r="C249" s="118"/>
      <c r="D249" s="119"/>
      <c r="E249" s="120"/>
      <c r="F249" s="3"/>
      <c r="G249" s="81">
        <v>3007</v>
      </c>
      <c r="H249" s="70"/>
      <c r="I249" s="70"/>
      <c r="J249" s="71" t="s">
        <v>304</v>
      </c>
      <c r="K249" s="71" t="s">
        <v>305</v>
      </c>
      <c r="L249" s="134"/>
      <c r="M249" s="7"/>
      <c r="N249" s="8"/>
      <c r="O249" s="7"/>
      <c r="P249"/>
      <c r="Q249"/>
      <c r="R249"/>
      <c r="S249"/>
      <c r="T249"/>
      <c r="U249"/>
      <c r="AE249" s="73" t="str">
        <f t="shared" si="7"/>
        <v>3240E107C</v>
      </c>
      <c r="AF249" s="73" t="str">
        <f t="shared" si="8"/>
        <v>3240</v>
      </c>
    </row>
    <row r="250" spans="1:32" s="2" customFormat="1" ht="14.25" customHeight="1" x14ac:dyDescent="0.25">
      <c r="A250" s="36"/>
      <c r="B250" s="36"/>
      <c r="C250" s="127"/>
      <c r="D250" s="67"/>
      <c r="E250" s="67"/>
      <c r="F250" s="3"/>
      <c r="G250" s="128"/>
      <c r="H250" s="78"/>
      <c r="I250" s="78"/>
      <c r="J250" s="129"/>
      <c r="K250" s="129"/>
      <c r="L250" s="135"/>
      <c r="M250" s="7"/>
      <c r="N250" s="8"/>
      <c r="O250"/>
      <c r="P250"/>
      <c r="Q250"/>
      <c r="R250"/>
      <c r="S250"/>
      <c r="T250"/>
      <c r="U250"/>
      <c r="AE250" s="73" t="str">
        <f t="shared" si="7"/>
        <v>3242E107C</v>
      </c>
      <c r="AF250" s="73" t="str">
        <f t="shared" si="8"/>
        <v>3242</v>
      </c>
    </row>
    <row r="251" spans="1:32" s="2" customFormat="1" x14ac:dyDescent="0.25">
      <c r="A251" s="1"/>
      <c r="B251" s="1"/>
      <c r="C251" s="66" t="s">
        <v>368</v>
      </c>
      <c r="D251" s="67"/>
      <c r="E251" s="75"/>
      <c r="F251" s="3"/>
      <c r="G251" s="81">
        <v>3014</v>
      </c>
      <c r="H251" s="70"/>
      <c r="I251" s="70"/>
      <c r="J251" s="71" t="s">
        <v>329</v>
      </c>
      <c r="K251" s="71" t="s">
        <v>329</v>
      </c>
      <c r="L251" s="89">
        <f>'[1]Other costs and income'!J203-M230</f>
        <v>0</v>
      </c>
      <c r="M251" s="7"/>
      <c r="N251" s="8"/>
      <c r="O251"/>
      <c r="P251"/>
      <c r="Q251"/>
      <c r="R251"/>
      <c r="S251"/>
      <c r="T251"/>
      <c r="U251"/>
      <c r="AE251" s="73" t="str">
        <f t="shared" si="7"/>
        <v>0000E107C</v>
      </c>
      <c r="AF251" s="73" t="str">
        <f t="shared" si="8"/>
        <v>0000</v>
      </c>
    </row>
    <row r="252" spans="1:32" s="2" customFormat="1" x14ac:dyDescent="0.25">
      <c r="A252" s="1"/>
      <c r="B252" s="1"/>
      <c r="C252" s="66" t="s">
        <v>369</v>
      </c>
      <c r="D252" s="83"/>
      <c r="E252" s="75"/>
      <c r="F252" s="3"/>
      <c r="G252" s="81">
        <v>3016</v>
      </c>
      <c r="H252" s="70"/>
      <c r="I252" s="70"/>
      <c r="J252" s="71" t="s">
        <v>362</v>
      </c>
      <c r="K252" s="71" t="s">
        <v>362</v>
      </c>
      <c r="L252" s="89">
        <f>'[1]Other costs and income'!J204-M231</f>
        <v>5000</v>
      </c>
      <c r="M252" s="7"/>
      <c r="N252" s="8"/>
      <c r="O252"/>
      <c r="P252"/>
      <c r="Q252"/>
      <c r="R252"/>
      <c r="S252"/>
      <c r="T252"/>
      <c r="U252"/>
      <c r="AE252" s="73" t="str">
        <f t="shared" si="7"/>
        <v>0000E107C</v>
      </c>
      <c r="AF252" s="73" t="str">
        <f t="shared" si="8"/>
        <v>0000</v>
      </c>
    </row>
    <row r="253" spans="1:32" s="2" customFormat="1" x14ac:dyDescent="0.25">
      <c r="A253" s="1"/>
      <c r="B253" s="1"/>
      <c r="C253" s="66" t="s">
        <v>370</v>
      </c>
      <c r="D253" s="67"/>
      <c r="E253" s="75"/>
      <c r="F253" s="3"/>
      <c r="G253" s="81">
        <v>3017</v>
      </c>
      <c r="H253" s="70"/>
      <c r="I253" s="70"/>
      <c r="J253" s="71" t="s">
        <v>362</v>
      </c>
      <c r="K253" s="71" t="s">
        <v>362</v>
      </c>
      <c r="L253" s="89">
        <f>'[1]Other costs and income'!J205-M232</f>
        <v>0</v>
      </c>
      <c r="M253" s="7"/>
      <c r="N253" s="8"/>
      <c r="O253"/>
      <c r="P253"/>
      <c r="Q253"/>
      <c r="R253"/>
      <c r="S253"/>
      <c r="T253"/>
      <c r="U253"/>
      <c r="AE253" s="73" t="str">
        <f t="shared" si="7"/>
        <v>3260E107C</v>
      </c>
      <c r="AF253" s="73" t="str">
        <f t="shared" si="8"/>
        <v>3260</v>
      </c>
    </row>
    <row r="254" spans="1:32" s="2" customFormat="1" x14ac:dyDescent="0.25">
      <c r="A254" s="1"/>
      <c r="B254" s="1"/>
      <c r="C254" s="66" t="s">
        <v>371</v>
      </c>
      <c r="D254" s="67"/>
      <c r="E254" s="75"/>
      <c r="F254" s="3"/>
      <c r="G254" s="81">
        <v>3020</v>
      </c>
      <c r="H254" s="70"/>
      <c r="I254" s="70"/>
      <c r="J254" s="71" t="s">
        <v>362</v>
      </c>
      <c r="K254" s="71" t="s">
        <v>362</v>
      </c>
      <c r="L254" s="89">
        <f>'[1]Other costs and income'!J206-M233</f>
        <v>1200</v>
      </c>
      <c r="M254" s="7"/>
      <c r="N254" s="8"/>
      <c r="O254"/>
      <c r="P254"/>
      <c r="Q254"/>
      <c r="R254"/>
      <c r="S254"/>
      <c r="T254"/>
      <c r="U254"/>
      <c r="AE254" s="73" t="str">
        <f t="shared" si="7"/>
        <v>3261E107C</v>
      </c>
      <c r="AF254" s="73" t="str">
        <f t="shared" si="8"/>
        <v>3261</v>
      </c>
    </row>
    <row r="255" spans="1:32" s="2" customFormat="1" x14ac:dyDescent="0.25">
      <c r="A255" s="1"/>
      <c r="B255" s="1"/>
      <c r="C255" s="66" t="s">
        <v>372</v>
      </c>
      <c r="D255" s="67"/>
      <c r="E255" s="75"/>
      <c r="F255" s="3"/>
      <c r="G255" s="81">
        <v>3021</v>
      </c>
      <c r="H255" s="70"/>
      <c r="I255" s="70"/>
      <c r="J255" s="71" t="s">
        <v>329</v>
      </c>
      <c r="K255" s="71" t="s">
        <v>329</v>
      </c>
      <c r="L255" s="89">
        <f>'[1]Other costs and income'!J207-M234</f>
        <v>3750</v>
      </c>
      <c r="M255" s="7"/>
      <c r="N255" s="8"/>
      <c r="O255"/>
      <c r="P255"/>
      <c r="Q255"/>
      <c r="R255"/>
      <c r="S255"/>
      <c r="T255"/>
      <c r="U255"/>
      <c r="AE255" s="73" t="str">
        <f t="shared" si="7"/>
        <v>3280E107C</v>
      </c>
      <c r="AF255" s="73" t="str">
        <f t="shared" si="8"/>
        <v>3280</v>
      </c>
    </row>
    <row r="256" spans="1:32" s="2" customFormat="1" x14ac:dyDescent="0.25">
      <c r="A256" s="1"/>
      <c r="B256" s="1"/>
      <c r="C256" s="66" t="s">
        <v>373</v>
      </c>
      <c r="D256" s="67"/>
      <c r="E256" s="75"/>
      <c r="F256" s="3"/>
      <c r="G256" s="81">
        <v>3022</v>
      </c>
      <c r="H256" s="70"/>
      <c r="I256" s="70"/>
      <c r="J256" s="71" t="s">
        <v>329</v>
      </c>
      <c r="K256" s="71" t="s">
        <v>329</v>
      </c>
      <c r="L256" s="89">
        <f>'[1]Other costs and income'!J208-M235</f>
        <v>1000</v>
      </c>
      <c r="M256" s="7"/>
      <c r="N256" s="8"/>
      <c r="O256"/>
      <c r="P256"/>
      <c r="Q256"/>
      <c r="R256"/>
      <c r="S256"/>
      <c r="T256"/>
      <c r="U256"/>
      <c r="AE256" s="73" t="str">
        <f t="shared" si="7"/>
        <v>0000E107C</v>
      </c>
      <c r="AF256" s="73" t="str">
        <f t="shared" si="8"/>
        <v>0000</v>
      </c>
    </row>
    <row r="257" spans="1:32" s="2" customFormat="1" x14ac:dyDescent="0.25">
      <c r="A257" s="1"/>
      <c r="B257" s="1"/>
      <c r="C257" s="66" t="s">
        <v>374</v>
      </c>
      <c r="D257" s="67"/>
      <c r="E257" s="75"/>
      <c r="F257" s="3"/>
      <c r="G257" s="81">
        <v>3023</v>
      </c>
      <c r="H257" s="70"/>
      <c r="I257" s="70"/>
      <c r="J257" s="71" t="s">
        <v>329</v>
      </c>
      <c r="K257" s="71" t="s">
        <v>329</v>
      </c>
      <c r="L257" s="89">
        <f>'[1]Other costs and income'!J209-M236</f>
        <v>0</v>
      </c>
      <c r="M257" s="7"/>
      <c r="N257" s="8"/>
      <c r="O257"/>
      <c r="P257"/>
      <c r="Q257"/>
      <c r="R257"/>
      <c r="S257"/>
      <c r="T257"/>
      <c r="U257"/>
      <c r="AE257" s="73" t="str">
        <f t="shared" si="7"/>
        <v>0000E107C</v>
      </c>
      <c r="AF257" s="73" t="str">
        <f t="shared" si="8"/>
        <v>0000</v>
      </c>
    </row>
    <row r="258" spans="1:32" s="2" customFormat="1" x14ac:dyDescent="0.25">
      <c r="A258" s="1"/>
      <c r="B258" s="1"/>
      <c r="C258" s="66" t="s">
        <v>375</v>
      </c>
      <c r="D258" s="67"/>
      <c r="E258" s="75"/>
      <c r="F258" s="3"/>
      <c r="G258" s="81">
        <v>3080</v>
      </c>
      <c r="H258" s="70"/>
      <c r="I258" s="70"/>
      <c r="J258" s="71" t="s">
        <v>352</v>
      </c>
      <c r="K258" s="71" t="s">
        <v>352</v>
      </c>
      <c r="L258" s="89">
        <f>'[1]Other costs and income'!J210-M237</f>
        <v>0</v>
      </c>
      <c r="M258" s="7"/>
      <c r="N258" s="8"/>
      <c r="O258"/>
      <c r="P258"/>
      <c r="Q258"/>
      <c r="R258"/>
      <c r="S258"/>
      <c r="T258"/>
      <c r="U258"/>
      <c r="AE258" s="73" t="str">
        <f t="shared" si="7"/>
        <v>3300E107C</v>
      </c>
      <c r="AF258" s="73" t="str">
        <f t="shared" si="8"/>
        <v>3300</v>
      </c>
    </row>
    <row r="259" spans="1:32" s="2" customFormat="1" x14ac:dyDescent="0.25">
      <c r="A259" s="1"/>
      <c r="B259" s="1"/>
      <c r="C259" s="76"/>
      <c r="E259" s="37"/>
      <c r="F259" s="3"/>
      <c r="G259" s="78"/>
      <c r="H259" s="78"/>
      <c r="I259" s="78"/>
      <c r="J259" s="79"/>
      <c r="K259" s="79"/>
      <c r="L259" s="88"/>
      <c r="M259" s="7"/>
      <c r="N259" s="8"/>
      <c r="O259"/>
      <c r="P259"/>
      <c r="Q259"/>
      <c r="R259"/>
      <c r="S259"/>
      <c r="T259"/>
      <c r="U259"/>
      <c r="AE259" s="73" t="str">
        <f t="shared" si="7"/>
        <v>3301E107C</v>
      </c>
      <c r="AF259" s="73" t="str">
        <f t="shared" si="8"/>
        <v>3301</v>
      </c>
    </row>
    <row r="260" spans="1:32" s="2" customFormat="1" x14ac:dyDescent="0.25">
      <c r="A260" s="1"/>
      <c r="B260" s="1" t="s">
        <v>376</v>
      </c>
      <c r="C260" s="76"/>
      <c r="E260" s="37"/>
      <c r="F260" s="3"/>
      <c r="G260" s="78"/>
      <c r="H260" s="78"/>
      <c r="I260" s="78"/>
      <c r="J260" s="79"/>
      <c r="K260" s="79"/>
      <c r="L260" s="88"/>
      <c r="M260" s="7"/>
      <c r="N260" s="8"/>
      <c r="O260"/>
      <c r="P260"/>
      <c r="Q260"/>
      <c r="R260"/>
      <c r="S260"/>
      <c r="T260"/>
      <c r="U260"/>
      <c r="AE260" s="73" t="str">
        <f t="shared" si="7"/>
        <v>3305E107C</v>
      </c>
      <c r="AF260" s="73" t="str">
        <f t="shared" si="8"/>
        <v>3305</v>
      </c>
    </row>
    <row r="261" spans="1:32" s="2" customFormat="1" x14ac:dyDescent="0.25">
      <c r="A261" s="1"/>
      <c r="B261" s="1"/>
      <c r="C261" s="66" t="s">
        <v>377</v>
      </c>
      <c r="D261" s="67"/>
      <c r="E261" s="75"/>
      <c r="F261" s="3"/>
      <c r="G261" s="81">
        <v>3150</v>
      </c>
      <c r="H261" s="70"/>
      <c r="I261" s="70"/>
      <c r="J261" s="71" t="s">
        <v>340</v>
      </c>
      <c r="K261" s="71" t="s">
        <v>340</v>
      </c>
      <c r="L261" s="89">
        <f>'[1]Other costs and income'!J213-M240</f>
        <v>43500</v>
      </c>
      <c r="M261" s="7"/>
      <c r="N261" s="8"/>
      <c r="O261"/>
      <c r="P261"/>
      <c r="Q261"/>
      <c r="R261"/>
      <c r="S261"/>
      <c r="T261"/>
      <c r="U261"/>
      <c r="AE261" s="73" t="str">
        <f t="shared" si="7"/>
        <v>3310E107C</v>
      </c>
      <c r="AF261" s="73" t="str">
        <f t="shared" si="8"/>
        <v>3310</v>
      </c>
    </row>
    <row r="262" spans="1:32" s="2" customFormat="1" x14ac:dyDescent="0.25">
      <c r="A262" s="1"/>
      <c r="B262" s="1"/>
      <c r="C262" s="76"/>
      <c r="E262" s="37"/>
      <c r="F262" s="3"/>
      <c r="G262" s="78"/>
      <c r="H262" s="78"/>
      <c r="I262" s="78"/>
      <c r="J262" s="79"/>
      <c r="K262" s="79"/>
      <c r="L262" s="88"/>
      <c r="M262" s="7"/>
      <c r="N262" s="8"/>
      <c r="O262"/>
      <c r="P262"/>
      <c r="Q262"/>
      <c r="R262"/>
      <c r="S262"/>
      <c r="T262"/>
      <c r="U262"/>
      <c r="AE262" s="73" t="str">
        <f t="shared" si="7"/>
        <v>3320E107C</v>
      </c>
      <c r="AF262" s="73" t="str">
        <f t="shared" si="8"/>
        <v>3320</v>
      </c>
    </row>
    <row r="263" spans="1:32" s="2" customFormat="1" x14ac:dyDescent="0.25">
      <c r="A263" s="1"/>
      <c r="B263" s="1" t="s">
        <v>378</v>
      </c>
      <c r="C263" s="76"/>
      <c r="E263" s="37"/>
      <c r="F263" s="3"/>
      <c r="G263" s="78"/>
      <c r="H263" s="78"/>
      <c r="I263" s="78"/>
      <c r="J263" s="79"/>
      <c r="K263" s="79"/>
      <c r="L263" s="88"/>
      <c r="M263" s="7"/>
      <c r="N263" s="8"/>
      <c r="O263"/>
      <c r="P263"/>
      <c r="Q263"/>
      <c r="R263"/>
      <c r="S263"/>
      <c r="T263"/>
      <c r="U263"/>
      <c r="AE263" s="73" t="str">
        <f t="shared" si="7"/>
        <v>0000E107C</v>
      </c>
      <c r="AF263" s="73" t="str">
        <f t="shared" si="8"/>
        <v>0000</v>
      </c>
    </row>
    <row r="264" spans="1:32" s="2" customFormat="1" x14ac:dyDescent="0.25">
      <c r="A264" s="1"/>
      <c r="B264" s="1"/>
      <c r="C264" s="66" t="s">
        <v>379</v>
      </c>
      <c r="D264" s="67"/>
      <c r="E264" s="75"/>
      <c r="F264" s="3"/>
      <c r="G264" s="81">
        <v>3091</v>
      </c>
      <c r="H264" s="70"/>
      <c r="I264" s="70"/>
      <c r="J264" s="71" t="s">
        <v>362</v>
      </c>
      <c r="K264" s="71" t="s">
        <v>362</v>
      </c>
      <c r="L264" s="89">
        <f>'[1]Other costs and income'!J216-M243</f>
        <v>2000</v>
      </c>
      <c r="M264" s="7"/>
      <c r="N264" s="8"/>
      <c r="O264"/>
      <c r="P264"/>
      <c r="Q264"/>
      <c r="R264"/>
      <c r="S264"/>
      <c r="T264"/>
      <c r="U264"/>
      <c r="AE264" s="73" t="str">
        <f t="shared" si="7"/>
        <v>0000E107C</v>
      </c>
      <c r="AF264" s="73" t="str">
        <f t="shared" si="8"/>
        <v>0000</v>
      </c>
    </row>
    <row r="265" spans="1:32" s="2" customFormat="1" ht="14.25" customHeight="1" x14ac:dyDescent="0.25">
      <c r="A265" s="1"/>
      <c r="B265" s="1"/>
      <c r="C265" s="66" t="s">
        <v>380</v>
      </c>
      <c r="D265" s="67"/>
      <c r="E265" s="75"/>
      <c r="F265" s="3"/>
      <c r="G265" s="81">
        <v>3190</v>
      </c>
      <c r="H265" s="70"/>
      <c r="I265" s="70"/>
      <c r="J265" s="71" t="s">
        <v>340</v>
      </c>
      <c r="K265" s="71" t="s">
        <v>340</v>
      </c>
      <c r="L265" s="89">
        <f>'[1]Other costs and income'!J217-M244</f>
        <v>2000</v>
      </c>
      <c r="M265" s="7"/>
      <c r="N265" s="8"/>
      <c r="O265"/>
      <c r="P265"/>
      <c r="Q265"/>
      <c r="R265"/>
      <c r="S265"/>
      <c r="T265"/>
      <c r="U265"/>
      <c r="AE265" s="73" t="str">
        <f t="shared" si="7"/>
        <v>3352E107C</v>
      </c>
      <c r="AF265" s="73" t="str">
        <f t="shared" si="8"/>
        <v>3352</v>
      </c>
    </row>
    <row r="266" spans="1:32" s="2" customFormat="1" ht="14.25" customHeight="1" x14ac:dyDescent="0.25">
      <c r="A266" s="1"/>
      <c r="B266" s="1"/>
      <c r="C266" s="76"/>
      <c r="E266" s="37"/>
      <c r="F266" s="3"/>
      <c r="G266" s="78"/>
      <c r="H266" s="78"/>
      <c r="I266" s="78"/>
      <c r="J266" s="79"/>
      <c r="K266" s="79"/>
      <c r="L266" s="88"/>
      <c r="M266" s="7"/>
      <c r="N266" s="8"/>
      <c r="O266"/>
      <c r="P266"/>
      <c r="Q266"/>
      <c r="R266"/>
      <c r="S266"/>
      <c r="T266"/>
      <c r="U266"/>
      <c r="AE266" s="73" t="str">
        <f t="shared" si="7"/>
        <v>3353E107C</v>
      </c>
      <c r="AF266" s="73" t="str">
        <f t="shared" si="8"/>
        <v>3353</v>
      </c>
    </row>
    <row r="267" spans="1:32" s="2" customFormat="1" ht="14.25" customHeight="1" x14ac:dyDescent="0.25">
      <c r="A267" s="1"/>
      <c r="B267" s="1" t="s">
        <v>381</v>
      </c>
      <c r="C267" s="76"/>
      <c r="E267" s="37"/>
      <c r="F267" s="3"/>
      <c r="G267" s="78"/>
      <c r="H267" s="78"/>
      <c r="I267" s="78"/>
      <c r="J267" s="79"/>
      <c r="K267" s="79"/>
      <c r="L267" s="88"/>
      <c r="M267" s="7"/>
      <c r="N267" s="8"/>
      <c r="O267"/>
      <c r="P267"/>
      <c r="Q267"/>
      <c r="R267"/>
      <c r="S267"/>
      <c r="T267"/>
      <c r="U267"/>
      <c r="AE267" s="73" t="str">
        <f t="shared" si="7"/>
        <v>3354E107C</v>
      </c>
      <c r="AF267" s="73" t="str">
        <f t="shared" si="8"/>
        <v>3354</v>
      </c>
    </row>
    <row r="268" spans="1:32" s="2" customFormat="1" ht="14.25" customHeight="1" x14ac:dyDescent="0.25">
      <c r="A268" s="1"/>
      <c r="B268" s="1"/>
      <c r="C268" s="66" t="s">
        <v>382</v>
      </c>
      <c r="D268" s="67"/>
      <c r="E268" s="75"/>
      <c r="F268" s="3"/>
      <c r="G268" s="81">
        <v>3010</v>
      </c>
      <c r="H268" s="70"/>
      <c r="I268" s="70"/>
      <c r="J268" s="71" t="s">
        <v>383</v>
      </c>
      <c r="K268" s="71" t="s">
        <v>383</v>
      </c>
      <c r="L268" s="89">
        <f>'[1]Other costs and income'!J220-M247</f>
        <v>250</v>
      </c>
      <c r="M268" s="7"/>
      <c r="N268" s="8"/>
      <c r="O268"/>
      <c r="P268"/>
      <c r="Q268"/>
      <c r="R268"/>
      <c r="S268"/>
      <c r="T268"/>
      <c r="U268"/>
      <c r="AE268" s="73" t="str">
        <f t="shared" ref="AE268:AE331" si="9">TEXT(G289,"0000")&amp;""&amp;$C$12&amp;""&amp;H289</f>
        <v>3355E107C</v>
      </c>
      <c r="AF268" s="73" t="str">
        <f t="shared" ref="AF268:AF331" si="10">TEXT(G289,"0000")&amp;""&amp;$L$14&amp;""&amp;H289</f>
        <v>3355</v>
      </c>
    </row>
    <row r="269" spans="1:32" s="2" customFormat="1" ht="14.25" customHeight="1" x14ac:dyDescent="0.25">
      <c r="A269" s="1"/>
      <c r="B269" s="1"/>
      <c r="C269" s="66" t="s">
        <v>384</v>
      </c>
      <c r="D269" s="67"/>
      <c r="E269" s="75"/>
      <c r="F269" s="3"/>
      <c r="G269" s="81">
        <v>3230</v>
      </c>
      <c r="H269" s="70"/>
      <c r="I269" s="70"/>
      <c r="J269" s="71" t="s">
        <v>383</v>
      </c>
      <c r="K269" s="71" t="s">
        <v>383</v>
      </c>
      <c r="L269" s="89">
        <f>'[1]Other costs and income'!J221-M248</f>
        <v>0</v>
      </c>
      <c r="M269" s="7"/>
      <c r="N269" s="8"/>
      <c r="O269"/>
      <c r="P269"/>
      <c r="Q269"/>
      <c r="R269"/>
      <c r="S269"/>
      <c r="T269"/>
      <c r="U269"/>
      <c r="AE269" s="73" t="str">
        <f t="shared" si="9"/>
        <v>3356E107C</v>
      </c>
      <c r="AF269" s="73" t="str">
        <f t="shared" si="10"/>
        <v>3356</v>
      </c>
    </row>
    <row r="270" spans="1:32" s="2" customFormat="1" x14ac:dyDescent="0.25">
      <c r="A270" s="136"/>
      <c r="B270" s="137"/>
      <c r="C270" s="66" t="s">
        <v>385</v>
      </c>
      <c r="D270" s="67"/>
      <c r="E270" s="75"/>
      <c r="F270" s="3"/>
      <c r="G270" s="81">
        <v>3240</v>
      </c>
      <c r="H270" s="70"/>
      <c r="I270" s="70"/>
      <c r="J270" s="71" t="s">
        <v>383</v>
      </c>
      <c r="K270" s="71" t="s">
        <v>383</v>
      </c>
      <c r="L270" s="90">
        <f>'[1]Other costs and income'!J222</f>
        <v>400</v>
      </c>
      <c r="M270" s="7"/>
      <c r="N270" s="8"/>
      <c r="O270"/>
      <c r="P270"/>
      <c r="Q270"/>
      <c r="R270"/>
      <c r="S270"/>
      <c r="T270"/>
      <c r="U270"/>
      <c r="AE270" s="73" t="str">
        <f t="shared" si="9"/>
        <v>3395E107C</v>
      </c>
      <c r="AF270" s="73" t="str">
        <f t="shared" si="10"/>
        <v>3395</v>
      </c>
    </row>
    <row r="271" spans="1:32" s="2" customFormat="1" x14ac:dyDescent="0.25">
      <c r="A271" s="1"/>
      <c r="B271" s="1"/>
      <c r="C271" s="66" t="s">
        <v>386</v>
      </c>
      <c r="D271" s="67"/>
      <c r="E271" s="75"/>
      <c r="F271" s="3"/>
      <c r="G271" s="81">
        <v>3242</v>
      </c>
      <c r="H271" s="70"/>
      <c r="I271" s="70"/>
      <c r="J271" s="71" t="s">
        <v>383</v>
      </c>
      <c r="K271" s="71" t="s">
        <v>383</v>
      </c>
      <c r="L271" s="89">
        <f>'[1]Other costs and income'!J223-M250</f>
        <v>85000</v>
      </c>
      <c r="M271" s="7"/>
      <c r="N271" s="8"/>
      <c r="O271"/>
      <c r="P271"/>
      <c r="Q271"/>
      <c r="R271"/>
      <c r="S271"/>
      <c r="T271"/>
      <c r="U271"/>
      <c r="AE271" s="73" t="str">
        <f t="shared" si="9"/>
        <v>0000E107C</v>
      </c>
      <c r="AF271" s="73" t="str">
        <f t="shared" si="10"/>
        <v>0000</v>
      </c>
    </row>
    <row r="272" spans="1:32" s="2" customFormat="1" x14ac:dyDescent="0.25">
      <c r="A272" s="1"/>
      <c r="B272" s="1"/>
      <c r="C272" s="76"/>
      <c r="E272" s="37"/>
      <c r="F272" s="3"/>
      <c r="G272" s="78"/>
      <c r="H272" s="78"/>
      <c r="I272" s="78"/>
      <c r="J272" s="79"/>
      <c r="K272" s="79"/>
      <c r="L272" s="88"/>
      <c r="M272" s="7"/>
      <c r="N272" s="8"/>
      <c r="O272"/>
      <c r="P272"/>
      <c r="Q272"/>
      <c r="R272"/>
      <c r="S272"/>
      <c r="T272"/>
      <c r="U272"/>
      <c r="AE272" s="73" t="str">
        <f t="shared" si="9"/>
        <v>0000E107C</v>
      </c>
      <c r="AF272" s="73" t="str">
        <f t="shared" si="10"/>
        <v>0000</v>
      </c>
    </row>
    <row r="273" spans="1:32" s="2" customFormat="1" x14ac:dyDescent="0.25">
      <c r="A273" s="1"/>
      <c r="B273" s="1" t="s">
        <v>387</v>
      </c>
      <c r="C273" s="76"/>
      <c r="E273" s="37"/>
      <c r="F273" s="3"/>
      <c r="G273" s="78"/>
      <c r="H273" s="78"/>
      <c r="I273" s="78"/>
      <c r="J273" s="79"/>
      <c r="K273" s="79"/>
      <c r="L273" s="88"/>
      <c r="M273" s="7"/>
      <c r="N273" s="8"/>
      <c r="O273"/>
      <c r="P273"/>
      <c r="Q273"/>
      <c r="R273"/>
      <c r="S273"/>
      <c r="T273"/>
      <c r="U273"/>
      <c r="AE273" s="73" t="str">
        <f t="shared" si="9"/>
        <v>3400E107C</v>
      </c>
      <c r="AF273" s="73" t="str">
        <f t="shared" si="10"/>
        <v>3400</v>
      </c>
    </row>
    <row r="274" spans="1:32" s="2" customFormat="1" x14ac:dyDescent="0.25">
      <c r="A274" s="1"/>
      <c r="B274" s="1"/>
      <c r="C274" s="66" t="s">
        <v>388</v>
      </c>
      <c r="D274" s="67"/>
      <c r="E274" s="75"/>
      <c r="F274" s="3"/>
      <c r="G274" s="81">
        <v>3260</v>
      </c>
      <c r="H274" s="70"/>
      <c r="I274" s="70"/>
      <c r="J274" s="71" t="s">
        <v>318</v>
      </c>
      <c r="K274" s="71" t="s">
        <v>318</v>
      </c>
      <c r="L274" s="89">
        <f>'[1]Other costs and income'!J226-M253</f>
        <v>500</v>
      </c>
      <c r="M274" s="7"/>
      <c r="N274" s="8"/>
      <c r="O274"/>
      <c r="P274"/>
      <c r="Q274"/>
      <c r="R274"/>
      <c r="S274"/>
      <c r="T274"/>
      <c r="U274"/>
      <c r="AE274" s="73" t="str">
        <f t="shared" si="9"/>
        <v>3410E107C</v>
      </c>
      <c r="AF274" s="73" t="str">
        <f t="shared" si="10"/>
        <v>3410</v>
      </c>
    </row>
    <row r="275" spans="1:32" s="2" customFormat="1" x14ac:dyDescent="0.25">
      <c r="A275" s="1"/>
      <c r="B275" s="1"/>
      <c r="C275" s="66" t="s">
        <v>389</v>
      </c>
      <c r="D275" s="67"/>
      <c r="E275" s="75"/>
      <c r="F275" s="3"/>
      <c r="G275" s="81">
        <v>3261</v>
      </c>
      <c r="H275" s="70"/>
      <c r="I275" s="70"/>
      <c r="J275" s="71" t="s">
        <v>318</v>
      </c>
      <c r="K275" s="71" t="s">
        <v>318</v>
      </c>
      <c r="L275" s="89">
        <f>'[1]Other costs and income'!J227-M254</f>
        <v>1750</v>
      </c>
      <c r="M275" s="7"/>
      <c r="N275" s="8"/>
      <c r="O275"/>
      <c r="P275"/>
      <c r="Q275"/>
      <c r="R275"/>
      <c r="S275"/>
      <c r="T275"/>
      <c r="U275"/>
      <c r="AE275" s="73" t="str">
        <f t="shared" si="9"/>
        <v>3420E107C</v>
      </c>
      <c r="AF275" s="73" t="str">
        <f t="shared" si="10"/>
        <v>3420</v>
      </c>
    </row>
    <row r="276" spans="1:32" s="2" customFormat="1" x14ac:dyDescent="0.25">
      <c r="A276" s="1"/>
      <c r="B276" s="1"/>
      <c r="C276" s="66" t="s">
        <v>390</v>
      </c>
      <c r="D276" s="67"/>
      <c r="E276" s="75"/>
      <c r="F276" s="3"/>
      <c r="G276" s="81">
        <v>3280</v>
      </c>
      <c r="H276" s="70"/>
      <c r="I276" s="70"/>
      <c r="J276" s="71" t="s">
        <v>318</v>
      </c>
      <c r="K276" s="71" t="s">
        <v>318</v>
      </c>
      <c r="L276" s="89">
        <f>'[1]Other costs and income'!J228-M255</f>
        <v>0</v>
      </c>
      <c r="M276" s="7"/>
      <c r="N276" s="8"/>
      <c r="O276"/>
      <c r="P276"/>
      <c r="Q276"/>
      <c r="R276"/>
      <c r="S276"/>
      <c r="T276"/>
      <c r="U276"/>
      <c r="AE276" s="73" t="str">
        <f t="shared" si="9"/>
        <v>3421E107C</v>
      </c>
      <c r="AF276" s="73" t="str">
        <f t="shared" si="10"/>
        <v>3421</v>
      </c>
    </row>
    <row r="277" spans="1:32" s="2" customFormat="1" x14ac:dyDescent="0.25">
      <c r="A277" s="1"/>
      <c r="B277" s="1"/>
      <c r="C277" s="76"/>
      <c r="E277" s="37"/>
      <c r="F277" s="3"/>
      <c r="G277" s="78"/>
      <c r="H277" s="78"/>
      <c r="I277" s="78"/>
      <c r="J277" s="79"/>
      <c r="K277" s="79"/>
      <c r="L277" s="88"/>
      <c r="M277" s="7"/>
      <c r="N277" s="8"/>
      <c r="O277" s="7"/>
      <c r="P277"/>
      <c r="Q277"/>
      <c r="R277"/>
      <c r="S277"/>
      <c r="T277"/>
      <c r="U277"/>
      <c r="AE277" s="73" t="str">
        <f t="shared" si="9"/>
        <v>3422E107C</v>
      </c>
      <c r="AF277" s="73" t="str">
        <f t="shared" si="10"/>
        <v>3422</v>
      </c>
    </row>
    <row r="278" spans="1:32" s="2" customFormat="1" x14ac:dyDescent="0.25">
      <c r="A278" s="1"/>
      <c r="B278" s="1" t="s">
        <v>391</v>
      </c>
      <c r="C278" s="76"/>
      <c r="E278" s="37"/>
      <c r="F278" s="3"/>
      <c r="G278" s="78"/>
      <c r="H278" s="78"/>
      <c r="I278" s="78"/>
      <c r="J278" s="79"/>
      <c r="K278" s="79"/>
      <c r="L278" s="88"/>
      <c r="M278" s="7"/>
      <c r="N278" s="8"/>
      <c r="O278"/>
      <c r="P278"/>
      <c r="Q278"/>
      <c r="R278"/>
      <c r="S278"/>
      <c r="T278"/>
      <c r="U278"/>
      <c r="AE278" s="73" t="str">
        <f t="shared" si="9"/>
        <v>3423E107C</v>
      </c>
      <c r="AF278" s="73" t="str">
        <f t="shared" si="10"/>
        <v>3423</v>
      </c>
    </row>
    <row r="279" spans="1:32" s="2" customFormat="1" x14ac:dyDescent="0.25">
      <c r="A279" s="1"/>
      <c r="B279" s="1"/>
      <c r="C279" s="66" t="s">
        <v>392</v>
      </c>
      <c r="D279" s="67"/>
      <c r="E279" s="75"/>
      <c r="F279" s="3"/>
      <c r="G279" s="81">
        <v>3300</v>
      </c>
      <c r="H279" s="70"/>
      <c r="I279" s="70"/>
      <c r="J279" s="71" t="s">
        <v>362</v>
      </c>
      <c r="K279" s="71" t="s">
        <v>362</v>
      </c>
      <c r="L279" s="89">
        <f>'[1]Other costs and income'!J231-M258</f>
        <v>9200</v>
      </c>
      <c r="M279" s="7"/>
      <c r="N279" s="8"/>
      <c r="O279"/>
      <c r="P279"/>
      <c r="Q279"/>
      <c r="R279"/>
      <c r="S279"/>
      <c r="T279"/>
      <c r="U279"/>
      <c r="AE279" s="73" t="str">
        <f t="shared" si="9"/>
        <v>3424E107C</v>
      </c>
      <c r="AF279" s="73" t="str">
        <f t="shared" si="10"/>
        <v>3424</v>
      </c>
    </row>
    <row r="280" spans="1:32" s="2" customFormat="1" x14ac:dyDescent="0.25">
      <c r="A280" s="1"/>
      <c r="B280" s="1"/>
      <c r="C280" s="66" t="s">
        <v>393</v>
      </c>
      <c r="D280" s="67"/>
      <c r="E280" s="75"/>
      <c r="F280" s="3"/>
      <c r="G280" s="81">
        <v>3301</v>
      </c>
      <c r="H280" s="70"/>
      <c r="I280" s="70"/>
      <c r="J280" s="71" t="s">
        <v>362</v>
      </c>
      <c r="K280" s="71" t="s">
        <v>362</v>
      </c>
      <c r="L280" s="89">
        <f>'[1]Other costs and income'!J232-M259</f>
        <v>9000</v>
      </c>
      <c r="M280" s="7"/>
      <c r="N280" s="8"/>
      <c r="O280"/>
      <c r="P280"/>
      <c r="Q280"/>
      <c r="R280"/>
      <c r="S280"/>
      <c r="T280"/>
      <c r="U280"/>
      <c r="AE280" s="73" t="str">
        <f t="shared" si="9"/>
        <v>3425E107C</v>
      </c>
      <c r="AF280" s="73" t="str">
        <f t="shared" si="10"/>
        <v>3425</v>
      </c>
    </row>
    <row r="281" spans="1:32" s="2" customFormat="1" x14ac:dyDescent="0.25">
      <c r="A281" s="1"/>
      <c r="B281" s="1"/>
      <c r="C281" s="66" t="s">
        <v>394</v>
      </c>
      <c r="D281" s="67"/>
      <c r="E281" s="75"/>
      <c r="F281" s="3"/>
      <c r="G281" s="70">
        <v>3305</v>
      </c>
      <c r="H281" s="70"/>
      <c r="I281" s="70"/>
      <c r="J281" s="71" t="s">
        <v>362</v>
      </c>
      <c r="K281" s="71" t="s">
        <v>362</v>
      </c>
      <c r="L281" s="89">
        <f>'[1]Other costs and income'!J233-M260</f>
        <v>0</v>
      </c>
      <c r="M281" s="7"/>
      <c r="N281" s="8"/>
      <c r="O281"/>
      <c r="P281"/>
      <c r="Q281"/>
      <c r="R281"/>
      <c r="S281"/>
      <c r="T281"/>
      <c r="U281"/>
      <c r="AE281" s="73" t="str">
        <f t="shared" si="9"/>
        <v>0000E107C</v>
      </c>
      <c r="AF281" s="73" t="str">
        <f t="shared" si="10"/>
        <v>0000</v>
      </c>
    </row>
    <row r="282" spans="1:32" s="2" customFormat="1" x14ac:dyDescent="0.25">
      <c r="A282" s="1"/>
      <c r="B282" s="1"/>
      <c r="C282" s="66" t="s">
        <v>395</v>
      </c>
      <c r="D282" s="67"/>
      <c r="E282" s="75"/>
      <c r="F282" s="3"/>
      <c r="G282" s="81">
        <v>3310</v>
      </c>
      <c r="H282" s="70"/>
      <c r="I282" s="70"/>
      <c r="J282" s="71" t="s">
        <v>362</v>
      </c>
      <c r="K282" s="71" t="s">
        <v>362</v>
      </c>
      <c r="L282" s="89">
        <f>'[1]Other costs and income'!J234-M261</f>
        <v>1400</v>
      </c>
      <c r="M282" s="7"/>
      <c r="N282" s="8"/>
      <c r="O282"/>
      <c r="P282"/>
      <c r="Q282"/>
      <c r="R282"/>
      <c r="S282"/>
      <c r="T282"/>
      <c r="U282"/>
      <c r="AE282" s="73" t="str">
        <f t="shared" si="9"/>
        <v>0000E107C</v>
      </c>
      <c r="AF282" s="73" t="str">
        <f t="shared" si="10"/>
        <v>0000</v>
      </c>
    </row>
    <row r="283" spans="1:32" s="2" customFormat="1" ht="14.25" customHeight="1" x14ac:dyDescent="0.25">
      <c r="A283" s="1"/>
      <c r="B283" s="1"/>
      <c r="C283" s="66" t="s">
        <v>396</v>
      </c>
      <c r="D283" s="67"/>
      <c r="E283" s="75"/>
      <c r="F283" s="3"/>
      <c r="G283" s="81">
        <v>3320</v>
      </c>
      <c r="H283" s="70"/>
      <c r="I283" s="70"/>
      <c r="J283" s="71" t="s">
        <v>362</v>
      </c>
      <c r="K283" s="71" t="s">
        <v>362</v>
      </c>
      <c r="L283" s="89">
        <f>'[1]Other costs and income'!J235-M262</f>
        <v>500</v>
      </c>
      <c r="M283" s="7"/>
      <c r="N283" s="8"/>
      <c r="O283"/>
      <c r="P283"/>
      <c r="Q283"/>
      <c r="R283"/>
      <c r="S283"/>
      <c r="T283"/>
      <c r="U283"/>
      <c r="AE283" s="73" t="str">
        <f t="shared" si="9"/>
        <v>3430E107C</v>
      </c>
      <c r="AF283" s="73" t="str">
        <f t="shared" si="10"/>
        <v>3430</v>
      </c>
    </row>
    <row r="284" spans="1:32" s="2" customFormat="1" ht="14.25" customHeight="1" x14ac:dyDescent="0.25">
      <c r="A284" s="1"/>
      <c r="B284" s="1"/>
      <c r="C284" s="76"/>
      <c r="E284" s="37"/>
      <c r="F284" s="3"/>
      <c r="G284" s="78"/>
      <c r="H284" s="78"/>
      <c r="I284" s="78"/>
      <c r="J284" s="79"/>
      <c r="K284" s="79"/>
      <c r="L284" s="88"/>
      <c r="M284" s="7"/>
      <c r="N284" s="8"/>
      <c r="O284"/>
      <c r="P284"/>
      <c r="Q284"/>
      <c r="R284"/>
      <c r="S284"/>
      <c r="T284"/>
      <c r="U284"/>
      <c r="AE284" s="73" t="str">
        <f t="shared" si="9"/>
        <v>3431E107C</v>
      </c>
      <c r="AF284" s="73" t="str">
        <f t="shared" si="10"/>
        <v>3431</v>
      </c>
    </row>
    <row r="285" spans="1:32" s="2" customFormat="1" ht="14.25" customHeight="1" x14ac:dyDescent="0.25">
      <c r="A285" s="1"/>
      <c r="B285" s="1" t="s">
        <v>397</v>
      </c>
      <c r="C285" s="76"/>
      <c r="E285" s="37"/>
      <c r="F285" s="3"/>
      <c r="G285" s="78"/>
      <c r="H285" s="78"/>
      <c r="I285" s="78"/>
      <c r="J285" s="79"/>
      <c r="K285" s="79"/>
      <c r="L285" s="88"/>
      <c r="M285" s="7"/>
      <c r="N285" s="8"/>
      <c r="O285"/>
      <c r="P285"/>
      <c r="Q285"/>
      <c r="R285"/>
      <c r="S285"/>
      <c r="T285"/>
      <c r="U285"/>
      <c r="AE285" s="73" t="str">
        <f t="shared" si="9"/>
        <v>3432E107C</v>
      </c>
      <c r="AF285" s="73" t="str">
        <f t="shared" si="10"/>
        <v>3432</v>
      </c>
    </row>
    <row r="286" spans="1:32" s="2" customFormat="1" ht="14.25" customHeight="1" x14ac:dyDescent="0.25">
      <c r="A286" s="1"/>
      <c r="B286" s="1"/>
      <c r="C286" s="66" t="s">
        <v>398</v>
      </c>
      <c r="D286" s="67"/>
      <c r="E286" s="75"/>
      <c r="F286" s="3"/>
      <c r="G286" s="81">
        <v>3352</v>
      </c>
      <c r="H286" s="70"/>
      <c r="I286" s="70"/>
      <c r="J286" s="71" t="s">
        <v>125</v>
      </c>
      <c r="K286" s="71" t="s">
        <v>125</v>
      </c>
      <c r="L286" s="89">
        <f>'[1]Other costs and income'!J238-M265</f>
        <v>0</v>
      </c>
      <c r="M286" s="7"/>
      <c r="N286" s="8"/>
      <c r="O286"/>
      <c r="P286"/>
      <c r="Q286"/>
      <c r="R286"/>
      <c r="S286"/>
      <c r="T286"/>
      <c r="U286"/>
      <c r="AE286" s="73" t="str">
        <f t="shared" si="9"/>
        <v>3433E107C</v>
      </c>
      <c r="AF286" s="73" t="str">
        <f t="shared" si="10"/>
        <v>3433</v>
      </c>
    </row>
    <row r="287" spans="1:32" s="2" customFormat="1" ht="14.25" customHeight="1" x14ac:dyDescent="0.25">
      <c r="A287" s="136"/>
      <c r="B287" s="137"/>
      <c r="C287" s="66" t="s">
        <v>399</v>
      </c>
      <c r="D287" s="67"/>
      <c r="E287" s="75"/>
      <c r="F287" s="3"/>
      <c r="G287" s="81">
        <v>3353</v>
      </c>
      <c r="H287" s="70"/>
      <c r="I287" s="70"/>
      <c r="J287" s="85" t="s">
        <v>400</v>
      </c>
      <c r="K287" s="85" t="s">
        <v>400</v>
      </c>
      <c r="L287" s="89">
        <f>'[1]Other costs and income'!J239-M266</f>
        <v>500</v>
      </c>
      <c r="M287" s="7"/>
      <c r="N287" s="8"/>
      <c r="O287"/>
      <c r="P287"/>
      <c r="Q287"/>
      <c r="R287"/>
      <c r="S287"/>
      <c r="T287"/>
      <c r="U287"/>
      <c r="AE287" s="73" t="str">
        <f t="shared" si="9"/>
        <v>3434E107C</v>
      </c>
      <c r="AF287" s="73" t="str">
        <f t="shared" si="10"/>
        <v>3434</v>
      </c>
    </row>
    <row r="288" spans="1:32" s="2" customFormat="1" ht="14.25" customHeight="1" x14ac:dyDescent="0.25">
      <c r="A288" s="74"/>
      <c r="B288" s="74"/>
      <c r="C288" s="66" t="s">
        <v>401</v>
      </c>
      <c r="D288" s="67"/>
      <c r="E288" s="75"/>
      <c r="F288" s="3"/>
      <c r="G288" s="70">
        <v>3354</v>
      </c>
      <c r="H288" s="70"/>
      <c r="I288" s="70"/>
      <c r="J288" s="85" t="s">
        <v>125</v>
      </c>
      <c r="K288" s="85" t="s">
        <v>125</v>
      </c>
      <c r="L288" s="89">
        <f>'[1]Other costs and income'!J240-M267</f>
        <v>0</v>
      </c>
      <c r="M288" s="7"/>
      <c r="N288" s="8"/>
      <c r="O288"/>
      <c r="P288"/>
      <c r="Q288"/>
      <c r="R288"/>
      <c r="S288"/>
      <c r="T288"/>
      <c r="U288"/>
      <c r="AE288" s="73" t="str">
        <f t="shared" si="9"/>
        <v>3435E107C</v>
      </c>
      <c r="AF288" s="73" t="str">
        <f t="shared" si="10"/>
        <v>3435</v>
      </c>
    </row>
    <row r="289" spans="1:32" s="2" customFormat="1" x14ac:dyDescent="0.25">
      <c r="A289" s="1"/>
      <c r="B289" s="1"/>
      <c r="C289" s="66" t="s">
        <v>402</v>
      </c>
      <c r="D289" s="83"/>
      <c r="E289" s="84"/>
      <c r="F289" s="3"/>
      <c r="G289" s="81">
        <v>3355</v>
      </c>
      <c r="H289" s="70"/>
      <c r="I289" s="70"/>
      <c r="J289" s="85" t="s">
        <v>125</v>
      </c>
      <c r="K289" s="85" t="s">
        <v>125</v>
      </c>
      <c r="L289" s="89">
        <f>'[1]Other costs and income'!J241-M268</f>
        <v>0</v>
      </c>
      <c r="M289" s="7"/>
      <c r="N289" s="8"/>
      <c r="O289"/>
      <c r="P289"/>
      <c r="Q289"/>
      <c r="R289"/>
      <c r="S289"/>
      <c r="T289"/>
      <c r="U289"/>
      <c r="AE289" s="73" t="str">
        <f t="shared" si="9"/>
        <v>0000E107C</v>
      </c>
      <c r="AF289" s="73" t="str">
        <f t="shared" si="10"/>
        <v>0000</v>
      </c>
    </row>
    <row r="290" spans="1:32" s="2" customFormat="1" x14ac:dyDescent="0.25">
      <c r="A290" s="136"/>
      <c r="B290" s="137"/>
      <c r="C290" s="66" t="s">
        <v>403</v>
      </c>
      <c r="D290" s="83"/>
      <c r="E290" s="84"/>
      <c r="F290" s="3"/>
      <c r="G290" s="81">
        <v>3356</v>
      </c>
      <c r="H290" s="70"/>
      <c r="I290" s="70"/>
      <c r="J290" s="85" t="s">
        <v>400</v>
      </c>
      <c r="K290" s="85" t="s">
        <v>400</v>
      </c>
      <c r="L290" s="89">
        <f>'[1]Other costs and income'!J242-M269</f>
        <v>27000</v>
      </c>
      <c r="M290" s="7"/>
      <c r="N290" s="8"/>
      <c r="O290"/>
      <c r="P290"/>
      <c r="Q290"/>
      <c r="R290"/>
      <c r="S290"/>
      <c r="T290"/>
      <c r="U290"/>
      <c r="AE290" s="73" t="str">
        <f t="shared" si="9"/>
        <v>3455E107C</v>
      </c>
      <c r="AF290" s="73" t="str">
        <f t="shared" si="10"/>
        <v>3455</v>
      </c>
    </row>
    <row r="291" spans="1:32" s="2" customFormat="1" x14ac:dyDescent="0.25">
      <c r="A291" s="1"/>
      <c r="B291" s="1"/>
      <c r="C291" s="66" t="s">
        <v>404</v>
      </c>
      <c r="D291" s="67"/>
      <c r="E291" s="75"/>
      <c r="F291" s="3"/>
      <c r="G291" s="81">
        <v>3395</v>
      </c>
      <c r="H291" s="70"/>
      <c r="I291" s="70"/>
      <c r="J291" s="71" t="s">
        <v>405</v>
      </c>
      <c r="K291" s="71" t="s">
        <v>405</v>
      </c>
      <c r="L291" s="89">
        <f>'[1]Other costs and income'!J243-M270</f>
        <v>0</v>
      </c>
      <c r="M291" s="7"/>
      <c r="N291" s="8"/>
      <c r="O291"/>
      <c r="P291"/>
      <c r="Q291"/>
      <c r="R291"/>
      <c r="S291"/>
      <c r="T291"/>
      <c r="U291"/>
      <c r="AE291" s="73" t="str">
        <f t="shared" si="9"/>
        <v>3456E107C</v>
      </c>
      <c r="AF291" s="73" t="str">
        <f t="shared" si="10"/>
        <v>3456</v>
      </c>
    </row>
    <row r="292" spans="1:32" s="2" customFormat="1" x14ac:dyDescent="0.25">
      <c r="A292" s="1"/>
      <c r="B292" s="1"/>
      <c r="C292" s="76"/>
      <c r="E292" s="37"/>
      <c r="F292" s="3"/>
      <c r="G292" s="78"/>
      <c r="H292" s="78"/>
      <c r="I292" s="78"/>
      <c r="J292" s="79"/>
      <c r="K292" s="79"/>
      <c r="L292" s="88"/>
      <c r="M292" s="7"/>
      <c r="N292" s="8"/>
      <c r="O292"/>
      <c r="P292"/>
      <c r="Q292"/>
      <c r="R292"/>
      <c r="S292"/>
      <c r="T292"/>
      <c r="U292"/>
      <c r="AE292" s="73" t="str">
        <f t="shared" si="9"/>
        <v>3601E107C</v>
      </c>
      <c r="AF292" s="73" t="str">
        <f t="shared" si="10"/>
        <v>3601</v>
      </c>
    </row>
    <row r="293" spans="1:32" s="2" customFormat="1" x14ac:dyDescent="0.25">
      <c r="A293" s="1"/>
      <c r="B293" s="1" t="s">
        <v>406</v>
      </c>
      <c r="C293" s="76"/>
      <c r="E293" s="37"/>
      <c r="F293" s="3"/>
      <c r="G293" s="78"/>
      <c r="H293" s="78"/>
      <c r="I293" s="78"/>
      <c r="J293" s="79"/>
      <c r="K293" s="79"/>
      <c r="L293" s="88"/>
      <c r="M293" s="7"/>
      <c r="N293" s="8"/>
      <c r="O293"/>
      <c r="P293"/>
      <c r="Q293"/>
      <c r="R293"/>
      <c r="S293"/>
      <c r="T293"/>
      <c r="U293"/>
      <c r="AE293" s="73" t="str">
        <f t="shared" si="9"/>
        <v>0000E107C</v>
      </c>
      <c r="AF293" s="73" t="str">
        <f t="shared" si="10"/>
        <v>0000</v>
      </c>
    </row>
    <row r="294" spans="1:32" s="2" customFormat="1" x14ac:dyDescent="0.25">
      <c r="A294" s="1"/>
      <c r="B294" s="1"/>
      <c r="C294" s="66" t="s">
        <v>407</v>
      </c>
      <c r="D294" s="67"/>
      <c r="E294" s="75"/>
      <c r="F294" s="3"/>
      <c r="G294" s="81">
        <v>3400</v>
      </c>
      <c r="H294" s="70"/>
      <c r="I294" s="70"/>
      <c r="J294" s="71" t="s">
        <v>362</v>
      </c>
      <c r="K294" s="71" t="s">
        <v>362</v>
      </c>
      <c r="L294" s="89">
        <f>'[1]Other costs and income'!J246-M273</f>
        <v>1200</v>
      </c>
      <c r="M294" s="7"/>
      <c r="N294" s="8"/>
      <c r="O294"/>
      <c r="P294"/>
      <c r="Q294"/>
      <c r="R294"/>
      <c r="S294"/>
      <c r="T294"/>
      <c r="U294"/>
      <c r="AE294" s="73" t="str">
        <f t="shared" si="9"/>
        <v>0000E107C</v>
      </c>
      <c r="AF294" s="73" t="str">
        <f t="shared" si="10"/>
        <v>0000</v>
      </c>
    </row>
    <row r="295" spans="1:32" s="2" customFormat="1" x14ac:dyDescent="0.25">
      <c r="A295" s="1"/>
      <c r="B295" s="1"/>
      <c r="C295" s="66" t="s">
        <v>408</v>
      </c>
      <c r="D295" s="67"/>
      <c r="E295" s="75"/>
      <c r="F295" s="3"/>
      <c r="G295" s="81">
        <v>3410</v>
      </c>
      <c r="H295" s="70"/>
      <c r="I295" s="70"/>
      <c r="J295" s="71" t="s">
        <v>362</v>
      </c>
      <c r="K295" s="71" t="s">
        <v>362</v>
      </c>
      <c r="L295" s="89">
        <f>'[1]Other costs and income'!J247-M274</f>
        <v>5500</v>
      </c>
      <c r="M295" s="7"/>
      <c r="N295" s="8"/>
      <c r="O295"/>
      <c r="P295"/>
      <c r="Q295"/>
      <c r="R295"/>
      <c r="S295"/>
      <c r="T295"/>
      <c r="U295"/>
      <c r="AE295" s="73" t="str">
        <f t="shared" si="9"/>
        <v>3620E107C</v>
      </c>
      <c r="AF295" s="73" t="str">
        <f t="shared" si="10"/>
        <v>3620</v>
      </c>
    </row>
    <row r="296" spans="1:32" s="2" customFormat="1" x14ac:dyDescent="0.25">
      <c r="A296" s="1"/>
      <c r="B296" s="1"/>
      <c r="C296" s="66" t="s">
        <v>409</v>
      </c>
      <c r="D296" s="83"/>
      <c r="E296" s="84"/>
      <c r="F296" s="3"/>
      <c r="G296" s="81">
        <v>3420</v>
      </c>
      <c r="H296" s="70"/>
      <c r="I296" s="70"/>
      <c r="J296" s="85" t="s">
        <v>362</v>
      </c>
      <c r="K296" s="85" t="s">
        <v>362</v>
      </c>
      <c r="L296" s="89">
        <f>'[1]Other costs and income'!J248-M275</f>
        <v>2000</v>
      </c>
      <c r="M296" s="7"/>
      <c r="N296" s="8"/>
      <c r="O296"/>
      <c r="P296"/>
      <c r="Q296"/>
      <c r="R296"/>
      <c r="S296"/>
      <c r="T296"/>
      <c r="U296"/>
      <c r="AE296" s="73" t="str">
        <f t="shared" si="9"/>
        <v>3623E107C</v>
      </c>
      <c r="AF296" s="73" t="str">
        <f t="shared" si="10"/>
        <v>3623</v>
      </c>
    </row>
    <row r="297" spans="1:32" s="2" customFormat="1" x14ac:dyDescent="0.25">
      <c r="A297" s="1"/>
      <c r="B297" s="1"/>
      <c r="C297" s="66" t="s">
        <v>410</v>
      </c>
      <c r="D297" s="67"/>
      <c r="E297" s="75"/>
      <c r="F297" s="3"/>
      <c r="G297" s="81">
        <v>3421</v>
      </c>
      <c r="H297" s="70"/>
      <c r="I297" s="70"/>
      <c r="J297" s="71" t="s">
        <v>362</v>
      </c>
      <c r="K297" s="71" t="s">
        <v>362</v>
      </c>
      <c r="L297" s="89">
        <f>'[1]Other costs and income'!J249-M276</f>
        <v>0</v>
      </c>
      <c r="M297" s="7"/>
      <c r="N297" s="8"/>
      <c r="O297"/>
      <c r="P297"/>
      <c r="Q297"/>
      <c r="R297"/>
      <c r="S297"/>
      <c r="T297"/>
      <c r="U297"/>
      <c r="AE297" s="73" t="str">
        <f t="shared" si="9"/>
        <v>3625E107C</v>
      </c>
      <c r="AF297" s="73" t="str">
        <f t="shared" si="10"/>
        <v>3625</v>
      </c>
    </row>
    <row r="298" spans="1:32" s="2" customFormat="1" x14ac:dyDescent="0.25">
      <c r="A298" s="1"/>
      <c r="B298" s="1"/>
      <c r="C298" s="66" t="s">
        <v>411</v>
      </c>
      <c r="D298" s="67"/>
      <c r="E298" s="75"/>
      <c r="F298" s="3"/>
      <c r="G298" s="81">
        <v>3422</v>
      </c>
      <c r="H298" s="70"/>
      <c r="I298" s="70"/>
      <c r="J298" s="71" t="s">
        <v>362</v>
      </c>
      <c r="K298" s="71" t="s">
        <v>362</v>
      </c>
      <c r="L298" s="90">
        <f>'[1]Other costs and income'!J250</f>
        <v>0</v>
      </c>
      <c r="M298" s="7"/>
      <c r="N298" s="8"/>
      <c r="O298"/>
      <c r="P298"/>
      <c r="Q298"/>
      <c r="R298"/>
      <c r="S298"/>
      <c r="T298"/>
      <c r="U298"/>
      <c r="AE298" s="73" t="str">
        <f t="shared" si="9"/>
        <v>3650E107C</v>
      </c>
      <c r="AF298" s="73" t="str">
        <f t="shared" si="10"/>
        <v>3650</v>
      </c>
    </row>
    <row r="299" spans="1:32" s="2" customFormat="1" x14ac:dyDescent="0.25">
      <c r="A299" s="1"/>
      <c r="B299" s="1"/>
      <c r="C299" s="66" t="s">
        <v>412</v>
      </c>
      <c r="D299" s="67"/>
      <c r="E299" s="75"/>
      <c r="F299" s="3"/>
      <c r="G299" s="81">
        <v>3423</v>
      </c>
      <c r="H299" s="70"/>
      <c r="I299" s="70"/>
      <c r="J299" s="71" t="s">
        <v>362</v>
      </c>
      <c r="K299" s="71" t="s">
        <v>362</v>
      </c>
      <c r="L299" s="89">
        <f>'[1]Other costs and income'!J251-M278</f>
        <v>0</v>
      </c>
      <c r="M299" s="7"/>
      <c r="N299" s="8"/>
      <c r="O299"/>
      <c r="P299"/>
      <c r="Q299"/>
      <c r="R299"/>
      <c r="S299"/>
      <c r="T299"/>
      <c r="U299"/>
      <c r="AE299" s="73" t="str">
        <f t="shared" si="9"/>
        <v>3651E107C</v>
      </c>
      <c r="AF299" s="73" t="str">
        <f t="shared" si="10"/>
        <v>3651</v>
      </c>
    </row>
    <row r="300" spans="1:32" s="2" customFormat="1" x14ac:dyDescent="0.25">
      <c r="A300" s="1"/>
      <c r="B300" s="1"/>
      <c r="C300" s="66" t="s">
        <v>413</v>
      </c>
      <c r="D300" s="67"/>
      <c r="E300" s="75"/>
      <c r="F300" s="3"/>
      <c r="G300" s="81">
        <v>3424</v>
      </c>
      <c r="H300" s="70"/>
      <c r="I300" s="70"/>
      <c r="J300" s="71" t="s">
        <v>362</v>
      </c>
      <c r="K300" s="71" t="s">
        <v>362</v>
      </c>
      <c r="L300" s="89">
        <f>'[1]Other costs and income'!J252-M279</f>
        <v>8200</v>
      </c>
      <c r="M300" s="7"/>
      <c r="N300" s="8"/>
      <c r="O300"/>
      <c r="P300"/>
      <c r="Q300"/>
      <c r="R300"/>
      <c r="S300"/>
      <c r="T300"/>
      <c r="U300"/>
      <c r="AE300" s="73" t="str">
        <f t="shared" si="9"/>
        <v>3655E107C</v>
      </c>
      <c r="AF300" s="73" t="str">
        <f t="shared" si="10"/>
        <v>3655</v>
      </c>
    </row>
    <row r="301" spans="1:32" s="2" customFormat="1" x14ac:dyDescent="0.25">
      <c r="A301" s="1"/>
      <c r="B301" s="1"/>
      <c r="C301" s="66" t="s">
        <v>414</v>
      </c>
      <c r="D301" s="67"/>
      <c r="E301" s="75"/>
      <c r="F301" s="3"/>
      <c r="G301" s="81">
        <v>3425</v>
      </c>
      <c r="H301" s="70"/>
      <c r="I301" s="70"/>
      <c r="J301" s="71" t="s">
        <v>362</v>
      </c>
      <c r="K301" s="71" t="s">
        <v>362</v>
      </c>
      <c r="L301" s="89">
        <f>'[1]Other costs and income'!J253-M280</f>
        <v>0</v>
      </c>
      <c r="M301" s="7"/>
      <c r="N301" s="6"/>
      <c r="O301"/>
      <c r="P301"/>
      <c r="Q301"/>
      <c r="AE301" s="73" t="str">
        <f t="shared" si="9"/>
        <v>3699E107C</v>
      </c>
      <c r="AF301" s="73" t="str">
        <f t="shared" si="10"/>
        <v>3699</v>
      </c>
    </row>
    <row r="302" spans="1:32" s="2" customFormat="1" x14ac:dyDescent="0.25">
      <c r="A302" s="1"/>
      <c r="B302" s="1"/>
      <c r="C302" s="76"/>
      <c r="D302" s="37"/>
      <c r="E302" s="37"/>
      <c r="F302" s="3"/>
      <c r="G302" s="57"/>
      <c r="H302" s="78"/>
      <c r="I302" s="78"/>
      <c r="J302" s="58"/>
      <c r="K302" s="58"/>
      <c r="L302" s="87"/>
      <c r="M302" s="7"/>
      <c r="N302" s="8"/>
      <c r="O302"/>
      <c r="P302"/>
      <c r="Q302"/>
      <c r="R302"/>
      <c r="S302"/>
      <c r="T302"/>
      <c r="U302"/>
      <c r="AE302" s="73" t="str">
        <f t="shared" si="9"/>
        <v>3901E107C</v>
      </c>
      <c r="AF302" s="73" t="str">
        <f t="shared" si="10"/>
        <v>3901</v>
      </c>
    </row>
    <row r="303" spans="1:32" s="2" customFormat="1" x14ac:dyDescent="0.25">
      <c r="A303" s="1"/>
      <c r="B303" s="1" t="s">
        <v>415</v>
      </c>
      <c r="C303" s="76"/>
      <c r="E303" s="37"/>
      <c r="F303" s="3"/>
      <c r="G303" s="78"/>
      <c r="H303" s="78"/>
      <c r="I303" s="78"/>
      <c r="J303" s="79"/>
      <c r="K303" s="79"/>
      <c r="L303" s="88"/>
      <c r="M303" s="7"/>
      <c r="N303" s="8"/>
      <c r="O303"/>
      <c r="P303"/>
      <c r="Q303"/>
      <c r="R303"/>
      <c r="S303"/>
      <c r="T303"/>
      <c r="U303"/>
      <c r="AE303" s="73" t="str">
        <f t="shared" si="9"/>
        <v>3903E107C</v>
      </c>
      <c r="AF303" s="73" t="str">
        <f t="shared" si="10"/>
        <v>3903</v>
      </c>
    </row>
    <row r="304" spans="1:32" s="2" customFormat="1" x14ac:dyDescent="0.25">
      <c r="A304" s="136"/>
      <c r="B304" s="137"/>
      <c r="C304" s="66" t="s">
        <v>416</v>
      </c>
      <c r="D304" s="83"/>
      <c r="E304" s="84"/>
      <c r="F304" s="3"/>
      <c r="G304" s="81">
        <v>3430</v>
      </c>
      <c r="H304" s="70"/>
      <c r="I304" s="70"/>
      <c r="J304" s="71" t="s">
        <v>417</v>
      </c>
      <c r="K304" s="71" t="s">
        <v>417</v>
      </c>
      <c r="L304" s="89">
        <f>'[1]Other costs and income'!J256-M283</f>
        <v>5000</v>
      </c>
      <c r="M304" s="7"/>
      <c r="N304" s="8"/>
      <c r="O304"/>
      <c r="P304"/>
      <c r="Q304"/>
      <c r="R304"/>
      <c r="S304"/>
      <c r="T304"/>
      <c r="U304"/>
      <c r="AE304" s="73" t="str">
        <f t="shared" si="9"/>
        <v>5490E107C</v>
      </c>
      <c r="AF304" s="73" t="str">
        <f t="shared" si="10"/>
        <v>5490</v>
      </c>
    </row>
    <row r="305" spans="1:32" s="2" customFormat="1" x14ac:dyDescent="0.25">
      <c r="A305" s="136"/>
      <c r="B305" s="137"/>
      <c r="C305" s="66" t="s">
        <v>418</v>
      </c>
      <c r="D305" s="67"/>
      <c r="E305" s="75"/>
      <c r="F305" s="3"/>
      <c r="G305" s="81">
        <v>3431</v>
      </c>
      <c r="H305" s="70"/>
      <c r="I305" s="70"/>
      <c r="J305" s="71" t="s">
        <v>417</v>
      </c>
      <c r="K305" s="71" t="s">
        <v>417</v>
      </c>
      <c r="L305" s="89">
        <f>'[1]Other costs and income'!J257-M284</f>
        <v>300</v>
      </c>
      <c r="M305" s="7"/>
      <c r="N305" s="8"/>
      <c r="O305"/>
      <c r="P305"/>
      <c r="Q305"/>
      <c r="R305"/>
      <c r="S305"/>
      <c r="T305"/>
      <c r="U305"/>
      <c r="AE305" s="73" t="str">
        <f t="shared" si="9"/>
        <v>0000E107C</v>
      </c>
      <c r="AF305" s="73" t="str">
        <f t="shared" si="10"/>
        <v>0000</v>
      </c>
    </row>
    <row r="306" spans="1:32" s="2" customFormat="1" x14ac:dyDescent="0.25">
      <c r="A306" s="136"/>
      <c r="B306" s="137"/>
      <c r="C306" s="66" t="s">
        <v>419</v>
      </c>
      <c r="D306" s="67"/>
      <c r="E306" s="75"/>
      <c r="F306" s="3"/>
      <c r="G306" s="81">
        <v>3432</v>
      </c>
      <c r="H306" s="70"/>
      <c r="I306" s="70"/>
      <c r="J306" s="71" t="s">
        <v>417</v>
      </c>
      <c r="K306" s="71" t="s">
        <v>417</v>
      </c>
      <c r="L306" s="89">
        <f>'[1]Other costs and income'!J258-M285</f>
        <v>400</v>
      </c>
      <c r="M306" s="7"/>
      <c r="N306" s="8"/>
      <c r="O306"/>
      <c r="P306"/>
      <c r="Q306"/>
      <c r="R306"/>
      <c r="S306"/>
      <c r="T306"/>
      <c r="U306"/>
      <c r="AE306" s="73" t="str">
        <f t="shared" si="9"/>
        <v>3727E107C</v>
      </c>
      <c r="AF306" s="73" t="str">
        <f t="shared" si="10"/>
        <v>3727</v>
      </c>
    </row>
    <row r="307" spans="1:32" s="2" customFormat="1" x14ac:dyDescent="0.25">
      <c r="A307" s="136"/>
      <c r="B307" s="137"/>
      <c r="C307" s="66" t="s">
        <v>420</v>
      </c>
      <c r="D307" s="67"/>
      <c r="E307" s="75"/>
      <c r="F307" s="3"/>
      <c r="G307" s="81">
        <v>3433</v>
      </c>
      <c r="H307" s="70"/>
      <c r="I307" s="70"/>
      <c r="J307" s="71" t="s">
        <v>417</v>
      </c>
      <c r="K307" s="71" t="s">
        <v>417</v>
      </c>
      <c r="L307" s="89">
        <f>'[1]Other costs and income'!J259-M286</f>
        <v>7618</v>
      </c>
      <c r="M307" s="7"/>
      <c r="N307" s="8"/>
      <c r="O307"/>
      <c r="P307"/>
      <c r="Q307"/>
      <c r="R307"/>
      <c r="S307"/>
      <c r="T307"/>
      <c r="U307"/>
      <c r="AE307" s="73" t="str">
        <f t="shared" si="9"/>
        <v>3540E107C</v>
      </c>
      <c r="AF307" s="73" t="str">
        <f t="shared" si="10"/>
        <v>3540</v>
      </c>
    </row>
    <row r="308" spans="1:32" s="2" customFormat="1" x14ac:dyDescent="0.25">
      <c r="A308" s="136"/>
      <c r="B308" s="137"/>
      <c r="C308" s="66" t="s">
        <v>421</v>
      </c>
      <c r="D308" s="67"/>
      <c r="E308" s="75"/>
      <c r="F308" s="3"/>
      <c r="G308" s="81">
        <v>3434</v>
      </c>
      <c r="H308" s="70"/>
      <c r="I308" s="70"/>
      <c r="J308" s="71" t="s">
        <v>417</v>
      </c>
      <c r="K308" s="71" t="s">
        <v>417</v>
      </c>
      <c r="L308" s="89">
        <f>'[1]Other costs and income'!J260-M287</f>
        <v>6335</v>
      </c>
      <c r="M308" s="7"/>
      <c r="N308" s="6"/>
      <c r="O308"/>
      <c r="P308"/>
      <c r="Q308"/>
      <c r="R308"/>
      <c r="S308"/>
      <c r="T308"/>
      <c r="U308"/>
      <c r="AE308" s="73" t="str">
        <f t="shared" si="9"/>
        <v>0000E107C</v>
      </c>
      <c r="AF308" s="73" t="str">
        <f t="shared" si="10"/>
        <v>0000</v>
      </c>
    </row>
    <row r="309" spans="1:32" s="2" customFormat="1" x14ac:dyDescent="0.25">
      <c r="A309" s="136"/>
      <c r="B309" s="137"/>
      <c r="C309" s="66" t="s">
        <v>422</v>
      </c>
      <c r="D309" s="67"/>
      <c r="E309" s="75"/>
      <c r="F309" s="3"/>
      <c r="G309" s="81">
        <v>3435</v>
      </c>
      <c r="H309" s="70"/>
      <c r="I309" s="70"/>
      <c r="J309" s="71" t="s">
        <v>417</v>
      </c>
      <c r="K309" s="71" t="s">
        <v>417</v>
      </c>
      <c r="L309" s="89">
        <f>'[1]Other costs and income'!J261-M288</f>
        <v>0</v>
      </c>
      <c r="M309" s="7"/>
      <c r="N309" s="8"/>
      <c r="O309"/>
      <c r="P309"/>
      <c r="Q309"/>
      <c r="R309"/>
      <c r="S309"/>
      <c r="T309"/>
      <c r="U309"/>
      <c r="AE309" s="73" t="str">
        <f t="shared" si="9"/>
        <v>0000E107C</v>
      </c>
      <c r="AF309" s="73" t="str">
        <f t="shared" si="10"/>
        <v>0000</v>
      </c>
    </row>
    <row r="310" spans="1:32" s="2" customFormat="1" x14ac:dyDescent="0.25">
      <c r="A310" s="1"/>
      <c r="B310" s="1"/>
      <c r="C310" s="76"/>
      <c r="E310" s="37"/>
      <c r="F310" s="3"/>
      <c r="G310" s="78"/>
      <c r="H310" s="78"/>
      <c r="I310" s="78"/>
      <c r="J310" s="79"/>
      <c r="K310" s="79"/>
      <c r="L310" s="88"/>
      <c r="M310" s="7"/>
      <c r="N310" s="8"/>
      <c r="O310"/>
      <c r="P310"/>
      <c r="Q310"/>
      <c r="R310"/>
      <c r="S310"/>
      <c r="T310"/>
      <c r="U310"/>
      <c r="AE310" s="73" t="str">
        <f t="shared" si="9"/>
        <v>0000E107C</v>
      </c>
      <c r="AF310" s="73" t="str">
        <f t="shared" si="10"/>
        <v>0000</v>
      </c>
    </row>
    <row r="311" spans="1:32" s="2" customFormat="1" x14ac:dyDescent="0.25">
      <c r="A311" s="1"/>
      <c r="B311" s="1"/>
      <c r="C311" s="66" t="s">
        <v>423</v>
      </c>
      <c r="D311" s="67"/>
      <c r="E311" s="75"/>
      <c r="F311" s="3"/>
      <c r="G311" s="70">
        <v>3455</v>
      </c>
      <c r="H311" s="70"/>
      <c r="I311" s="70"/>
      <c r="J311" s="71" t="s">
        <v>424</v>
      </c>
      <c r="K311" s="71" t="s">
        <v>424</v>
      </c>
      <c r="L311" s="89">
        <f>'[1]Other costs and income'!J263-M290</f>
        <v>1000</v>
      </c>
      <c r="M311" s="7"/>
      <c r="N311" s="6"/>
      <c r="O311"/>
      <c r="P311"/>
      <c r="Q311"/>
      <c r="U311"/>
      <c r="AE311" s="73" t="str">
        <f t="shared" si="9"/>
        <v>0000E107C</v>
      </c>
      <c r="AF311" s="73" t="str">
        <f t="shared" si="10"/>
        <v>0000</v>
      </c>
    </row>
    <row r="312" spans="1:32" s="2" customFormat="1" ht="14.25" customHeight="1" x14ac:dyDescent="0.25">
      <c r="A312" s="93"/>
      <c r="B312" s="93"/>
      <c r="C312" s="66" t="s">
        <v>425</v>
      </c>
      <c r="D312" s="67"/>
      <c r="E312" s="75"/>
      <c r="F312" s="3"/>
      <c r="G312" s="81">
        <v>3456</v>
      </c>
      <c r="H312" s="70"/>
      <c r="I312" s="70"/>
      <c r="J312" s="71" t="s">
        <v>362</v>
      </c>
      <c r="K312" s="71" t="s">
        <v>362</v>
      </c>
      <c r="L312" s="89">
        <f>'[1]Other costs and income'!J264-M291</f>
        <v>2000</v>
      </c>
      <c r="M312" s="7"/>
      <c r="N312" s="8"/>
      <c r="O312"/>
      <c r="P312"/>
      <c r="Q312"/>
      <c r="R312"/>
      <c r="S312"/>
      <c r="T312"/>
      <c r="U312"/>
      <c r="AE312" s="73" t="str">
        <f t="shared" si="9"/>
        <v>4041E107C</v>
      </c>
      <c r="AF312" s="73" t="str">
        <f t="shared" si="10"/>
        <v>4041</v>
      </c>
    </row>
    <row r="313" spans="1:32" s="2" customFormat="1" ht="14.25" customHeight="1" x14ac:dyDescent="0.25">
      <c r="A313" s="1"/>
      <c r="B313" s="1"/>
      <c r="C313" s="66" t="s">
        <v>426</v>
      </c>
      <c r="D313" s="67"/>
      <c r="E313" s="75"/>
      <c r="F313" s="3"/>
      <c r="G313" s="81">
        <v>3601</v>
      </c>
      <c r="H313" s="70"/>
      <c r="I313" s="70"/>
      <c r="J313" s="71" t="s">
        <v>362</v>
      </c>
      <c r="K313" s="71" t="s">
        <v>362</v>
      </c>
      <c r="L313" s="89">
        <f>'[1]Other costs and income'!J265-M292</f>
        <v>1200</v>
      </c>
      <c r="M313" s="7"/>
      <c r="N313" s="8"/>
      <c r="O313"/>
      <c r="P313"/>
      <c r="Q313"/>
      <c r="R313"/>
      <c r="S313"/>
      <c r="T313"/>
      <c r="U313"/>
      <c r="AE313" s="73" t="str">
        <f t="shared" si="9"/>
        <v>4200E107C</v>
      </c>
      <c r="AF313" s="73" t="str">
        <f t="shared" si="10"/>
        <v>4200</v>
      </c>
    </row>
    <row r="314" spans="1:32" s="2" customFormat="1" ht="17.25" customHeight="1" x14ac:dyDescent="0.25">
      <c r="A314" s="1"/>
      <c r="B314" s="1"/>
      <c r="C314" s="76"/>
      <c r="E314" s="37"/>
      <c r="F314" s="3"/>
      <c r="G314" s="78"/>
      <c r="H314" s="78"/>
      <c r="I314" s="78"/>
      <c r="J314" s="79"/>
      <c r="K314" s="79"/>
      <c r="L314" s="88"/>
      <c r="M314" s="7"/>
      <c r="N314" s="8"/>
      <c r="O314"/>
      <c r="P314"/>
      <c r="Q314"/>
      <c r="R314"/>
      <c r="S314"/>
      <c r="T314"/>
      <c r="U314"/>
      <c r="AE314" s="73" t="str">
        <f t="shared" si="9"/>
        <v>0000E107C</v>
      </c>
      <c r="AF314" s="73" t="str">
        <f t="shared" si="10"/>
        <v>0000</v>
      </c>
    </row>
    <row r="315" spans="1:32" s="2" customFormat="1" x14ac:dyDescent="0.25">
      <c r="A315" s="1"/>
      <c r="B315" s="1" t="s">
        <v>427</v>
      </c>
      <c r="C315" s="76"/>
      <c r="E315" s="37"/>
      <c r="F315" s="3"/>
      <c r="G315" s="78"/>
      <c r="H315" s="78"/>
      <c r="I315" s="78"/>
      <c r="J315" s="79"/>
      <c r="K315" s="79"/>
      <c r="L315" s="88"/>
      <c r="M315" s="7"/>
      <c r="N315" s="8"/>
      <c r="O315"/>
      <c r="P315"/>
      <c r="Q315"/>
      <c r="R315"/>
      <c r="S315"/>
      <c r="T315"/>
      <c r="U315"/>
      <c r="AE315" s="73" t="str">
        <f t="shared" si="9"/>
        <v>0000E107C</v>
      </c>
      <c r="AF315" s="73" t="str">
        <f t="shared" si="10"/>
        <v>0000</v>
      </c>
    </row>
    <row r="316" spans="1:32" s="2" customFormat="1" x14ac:dyDescent="0.25">
      <c r="A316" s="1"/>
      <c r="B316" s="1"/>
      <c r="C316" s="66" t="s">
        <v>428</v>
      </c>
      <c r="D316" s="67"/>
      <c r="E316" s="75"/>
      <c r="F316" s="3"/>
      <c r="G316" s="81">
        <v>3620</v>
      </c>
      <c r="H316" s="70"/>
      <c r="I316" s="70"/>
      <c r="J316" s="71" t="s">
        <v>362</v>
      </c>
      <c r="K316" s="71" t="s">
        <v>362</v>
      </c>
      <c r="L316" s="89">
        <f>'[1]Other costs and income'!J268-M295</f>
        <v>0</v>
      </c>
      <c r="M316" s="7"/>
      <c r="N316" s="8"/>
      <c r="O316"/>
      <c r="P316"/>
      <c r="Q316"/>
      <c r="R316"/>
      <c r="S316"/>
      <c r="T316"/>
      <c r="U316"/>
      <c r="AE316" s="73" t="str">
        <f t="shared" si="9"/>
        <v>0000E107C</v>
      </c>
      <c r="AF316" s="73" t="str">
        <f t="shared" si="10"/>
        <v>0000</v>
      </c>
    </row>
    <row r="317" spans="1:32" s="2" customFormat="1" x14ac:dyDescent="0.25">
      <c r="A317" s="1"/>
      <c r="B317" s="1"/>
      <c r="C317" s="66" t="s">
        <v>429</v>
      </c>
      <c r="D317" s="67"/>
      <c r="E317" s="75"/>
      <c r="F317" s="3"/>
      <c r="G317" s="81">
        <v>3623</v>
      </c>
      <c r="H317" s="70"/>
      <c r="I317" s="70"/>
      <c r="J317" s="71" t="s">
        <v>362</v>
      </c>
      <c r="K317" s="71" t="s">
        <v>362</v>
      </c>
      <c r="L317" s="89">
        <f>'[1]Other costs and income'!J269-M296</f>
        <v>0</v>
      </c>
      <c r="M317" s="7"/>
      <c r="N317" s="8"/>
      <c r="O317"/>
      <c r="P317"/>
      <c r="Q317"/>
      <c r="R317"/>
      <c r="S317"/>
      <c r="T317"/>
      <c r="U317"/>
      <c r="AE317" s="73" t="str">
        <f t="shared" si="9"/>
        <v>0000E107C</v>
      </c>
      <c r="AF317" s="73" t="str">
        <f t="shared" si="10"/>
        <v>0000</v>
      </c>
    </row>
    <row r="318" spans="1:32" s="2" customFormat="1" ht="14.25" customHeight="1" x14ac:dyDescent="0.25">
      <c r="A318" s="1"/>
      <c r="B318" s="1"/>
      <c r="C318" s="66" t="s">
        <v>430</v>
      </c>
      <c r="D318" s="67"/>
      <c r="E318" s="75"/>
      <c r="F318" s="3"/>
      <c r="G318" s="81">
        <v>3625</v>
      </c>
      <c r="H318" s="70"/>
      <c r="I318" s="70"/>
      <c r="J318" s="71" t="s">
        <v>340</v>
      </c>
      <c r="K318" s="71" t="s">
        <v>340</v>
      </c>
      <c r="L318" s="89">
        <f>'[1]Other costs and income'!J270-M297</f>
        <v>300</v>
      </c>
      <c r="M318" s="7"/>
      <c r="N318" s="8"/>
      <c r="O318"/>
      <c r="P318"/>
      <c r="Q318"/>
      <c r="R318"/>
      <c r="S318"/>
      <c r="T318"/>
      <c r="U318"/>
      <c r="AE318" s="73" t="str">
        <f t="shared" si="9"/>
        <v>5400E107C</v>
      </c>
      <c r="AF318" s="73" t="str">
        <f t="shared" si="10"/>
        <v>5400</v>
      </c>
    </row>
    <row r="319" spans="1:32" s="2" customFormat="1" ht="14.25" customHeight="1" x14ac:dyDescent="0.25">
      <c r="A319" s="1"/>
      <c r="B319" s="1"/>
      <c r="C319" s="66" t="s">
        <v>431</v>
      </c>
      <c r="D319" s="67"/>
      <c r="E319" s="75"/>
      <c r="F319" s="3"/>
      <c r="G319" s="81">
        <v>3650</v>
      </c>
      <c r="H319" s="70"/>
      <c r="I319" s="70"/>
      <c r="J319" s="71" t="s">
        <v>333</v>
      </c>
      <c r="K319" s="71" t="s">
        <v>333</v>
      </c>
      <c r="L319" s="89">
        <f>'[1]Other costs and income'!J271-M298</f>
        <v>1914</v>
      </c>
      <c r="M319" s="7"/>
      <c r="N319" s="8"/>
      <c r="O319"/>
      <c r="P319"/>
      <c r="Q319"/>
      <c r="R319"/>
      <c r="S319"/>
      <c r="T319"/>
      <c r="U319"/>
      <c r="AE319" s="73" t="str">
        <f t="shared" si="9"/>
        <v>5401E107C</v>
      </c>
      <c r="AF319" s="73" t="str">
        <f t="shared" si="10"/>
        <v>5401</v>
      </c>
    </row>
    <row r="320" spans="1:32" s="2" customFormat="1" ht="14.25" customHeight="1" x14ac:dyDescent="0.25">
      <c r="A320" s="1"/>
      <c r="B320" s="1"/>
      <c r="C320" s="66" t="s">
        <v>432</v>
      </c>
      <c r="D320" s="67"/>
      <c r="E320" s="75"/>
      <c r="F320" s="3"/>
      <c r="G320" s="81">
        <v>3651</v>
      </c>
      <c r="H320" s="70"/>
      <c r="I320" s="70"/>
      <c r="J320" s="71" t="s">
        <v>333</v>
      </c>
      <c r="K320" s="71" t="s">
        <v>333</v>
      </c>
      <c r="L320" s="89">
        <f>'[1]Other costs and income'!J272-M299</f>
        <v>200</v>
      </c>
      <c r="M320" s="7"/>
      <c r="N320" s="8"/>
      <c r="O320"/>
      <c r="P320"/>
      <c r="Q320"/>
      <c r="R320"/>
      <c r="S320"/>
      <c r="T320"/>
      <c r="U320"/>
      <c r="AE320" s="73" t="str">
        <f t="shared" si="9"/>
        <v>5402E107C</v>
      </c>
      <c r="AF320" s="73" t="str">
        <f t="shared" si="10"/>
        <v>5402</v>
      </c>
    </row>
    <row r="321" spans="1:32" s="2" customFormat="1" ht="14.25" customHeight="1" x14ac:dyDescent="0.25">
      <c r="A321" s="1"/>
      <c r="B321" s="1"/>
      <c r="C321" s="2" t="s">
        <v>433</v>
      </c>
      <c r="F321" s="3"/>
      <c r="G321" s="81">
        <v>3655</v>
      </c>
      <c r="H321" s="4"/>
      <c r="I321"/>
      <c r="J321" s="71" t="s">
        <v>333</v>
      </c>
      <c r="K321" s="71" t="s">
        <v>333</v>
      </c>
      <c r="L321" s="89">
        <f>'[1]Other costs and income'!J273-M300</f>
        <v>0</v>
      </c>
      <c r="M321" s="7"/>
      <c r="N321" s="8"/>
      <c r="O321"/>
      <c r="P321"/>
      <c r="Q321"/>
      <c r="R321"/>
      <c r="S321"/>
      <c r="T321"/>
      <c r="U321"/>
      <c r="AE321" s="73" t="str">
        <f t="shared" si="9"/>
        <v>5403E107C</v>
      </c>
      <c r="AF321" s="73" t="str">
        <f t="shared" si="10"/>
        <v>5403</v>
      </c>
    </row>
    <row r="322" spans="1:32" s="2" customFormat="1" ht="14.25" customHeight="1" x14ac:dyDescent="0.25">
      <c r="A322" s="1"/>
      <c r="B322" s="1"/>
      <c r="C322" s="66" t="s">
        <v>434</v>
      </c>
      <c r="D322" s="67"/>
      <c r="E322" s="75"/>
      <c r="F322" s="3"/>
      <c r="G322" s="81">
        <v>3699</v>
      </c>
      <c r="H322" s="70"/>
      <c r="I322" s="70"/>
      <c r="J322" s="71" t="s">
        <v>362</v>
      </c>
      <c r="K322" s="71" t="s">
        <v>362</v>
      </c>
      <c r="L322" s="89">
        <f>'[1]Other costs and income'!J274-M300</f>
        <v>3000</v>
      </c>
      <c r="M322" s="7"/>
      <c r="N322" s="8"/>
      <c r="O322"/>
      <c r="P322"/>
      <c r="Q322"/>
      <c r="R322"/>
      <c r="S322"/>
      <c r="T322"/>
      <c r="U322"/>
      <c r="AE322" s="73" t="str">
        <f t="shared" si="9"/>
        <v>5404E107C</v>
      </c>
      <c r="AF322" s="73" t="str">
        <f t="shared" si="10"/>
        <v>5404</v>
      </c>
    </row>
    <row r="323" spans="1:32" s="2" customFormat="1" ht="14.25" customHeight="1" x14ac:dyDescent="0.25">
      <c r="A323" s="1"/>
      <c r="B323" s="1"/>
      <c r="C323" s="8" t="s">
        <v>435</v>
      </c>
      <c r="F323" s="3"/>
      <c r="G323" s="81">
        <v>3901</v>
      </c>
      <c r="H323" s="4"/>
      <c r="I323"/>
      <c r="J323" s="71" t="s">
        <v>436</v>
      </c>
      <c r="K323" s="71" t="s">
        <v>436</v>
      </c>
      <c r="L323" s="89">
        <f>'[1]Other costs and income'!J275-M301</f>
        <v>0</v>
      </c>
      <c r="M323" s="7"/>
      <c r="N323" s="8"/>
      <c r="O323"/>
      <c r="P323"/>
      <c r="Q323"/>
      <c r="R323"/>
      <c r="S323"/>
      <c r="T323"/>
      <c r="U323"/>
      <c r="AE323" s="73" t="str">
        <f t="shared" si="9"/>
        <v>5405E107C</v>
      </c>
      <c r="AF323" s="73" t="str">
        <f t="shared" si="10"/>
        <v>5405</v>
      </c>
    </row>
    <row r="324" spans="1:32" s="2" customFormat="1" ht="14.25" customHeight="1" x14ac:dyDescent="0.25">
      <c r="A324" s="1"/>
      <c r="B324" s="1"/>
      <c r="C324" s="66" t="s">
        <v>437</v>
      </c>
      <c r="D324" s="67"/>
      <c r="E324" s="75"/>
      <c r="F324" s="3"/>
      <c r="G324" s="81">
        <v>3903</v>
      </c>
      <c r="H324" s="70"/>
      <c r="I324" s="70"/>
      <c r="J324" s="71" t="s">
        <v>436</v>
      </c>
      <c r="K324" s="71" t="s">
        <v>436</v>
      </c>
      <c r="L324" s="89">
        <f>'[1]Other costs and income'!J276-M302</f>
        <v>0</v>
      </c>
      <c r="M324" s="7"/>
      <c r="N324" s="8"/>
      <c r="O324"/>
      <c r="P324"/>
      <c r="Q324"/>
      <c r="R324"/>
      <c r="S324"/>
      <c r="T324"/>
      <c r="U324"/>
      <c r="AE324" s="73" t="str">
        <f t="shared" si="9"/>
        <v>5406E107C</v>
      </c>
      <c r="AF324" s="73" t="str">
        <f t="shared" si="10"/>
        <v>5406</v>
      </c>
    </row>
    <row r="325" spans="1:32" s="2" customFormat="1" ht="14.25" customHeight="1" x14ac:dyDescent="0.25">
      <c r="A325" s="1"/>
      <c r="B325" s="1"/>
      <c r="C325" s="66" t="s">
        <v>438</v>
      </c>
      <c r="D325" s="67"/>
      <c r="E325" s="75"/>
      <c r="F325" s="3"/>
      <c r="G325" s="81">
        <v>5490</v>
      </c>
      <c r="H325" s="70"/>
      <c r="I325" s="70"/>
      <c r="J325" s="71" t="s">
        <v>307</v>
      </c>
      <c r="K325" s="71" t="s">
        <v>307</v>
      </c>
      <c r="L325" s="89">
        <f>'[1]Other costs and income'!J300-M304</f>
        <v>0</v>
      </c>
      <c r="M325" s="7"/>
      <c r="N325" s="8"/>
      <c r="O325"/>
      <c r="P325"/>
      <c r="Q325"/>
      <c r="R325"/>
      <c r="S325"/>
      <c r="T325"/>
      <c r="U325"/>
      <c r="AE325" s="73" t="str">
        <f t="shared" si="9"/>
        <v>5407E107C</v>
      </c>
      <c r="AF325" s="73" t="str">
        <f t="shared" si="10"/>
        <v>5407</v>
      </c>
    </row>
    <row r="326" spans="1:32" s="2" customFormat="1" ht="14.25" customHeight="1" x14ac:dyDescent="0.25">
      <c r="A326" s="1"/>
      <c r="B326" s="1" t="s">
        <v>439</v>
      </c>
      <c r="C326" s="76"/>
      <c r="E326" s="37"/>
      <c r="F326" s="3"/>
      <c r="G326" s="78"/>
      <c r="H326" s="78"/>
      <c r="I326" s="78"/>
      <c r="J326" s="79"/>
      <c r="K326" s="79"/>
      <c r="L326" s="88"/>
      <c r="M326" s="7"/>
      <c r="N326" s="8"/>
      <c r="O326"/>
      <c r="P326"/>
      <c r="Q326"/>
      <c r="R326"/>
      <c r="S326"/>
      <c r="T326"/>
      <c r="U326"/>
      <c r="AE326" s="73" t="str">
        <f t="shared" si="9"/>
        <v>5408E107C</v>
      </c>
      <c r="AF326" s="73" t="str">
        <f t="shared" si="10"/>
        <v>5408</v>
      </c>
    </row>
    <row r="327" spans="1:32" s="2" customFormat="1" x14ac:dyDescent="0.25">
      <c r="A327" s="1"/>
      <c r="B327" s="1"/>
      <c r="C327" s="66" t="s">
        <v>440</v>
      </c>
      <c r="D327" s="67"/>
      <c r="E327" s="75"/>
      <c r="F327" s="3"/>
      <c r="G327" s="81">
        <v>3727</v>
      </c>
      <c r="H327" s="70"/>
      <c r="I327" s="70"/>
      <c r="J327" s="71" t="s">
        <v>340</v>
      </c>
      <c r="K327" s="71" t="s">
        <v>340</v>
      </c>
      <c r="L327" s="89">
        <f>'[1]Other costs and income'!J279-M306</f>
        <v>2500</v>
      </c>
      <c r="M327" s="7"/>
      <c r="N327" s="8"/>
      <c r="O327"/>
      <c r="P327"/>
      <c r="Q327"/>
      <c r="R327"/>
      <c r="S327"/>
      <c r="T327"/>
      <c r="U327"/>
      <c r="AE327" s="73" t="str">
        <f t="shared" si="9"/>
        <v>5409E107C</v>
      </c>
      <c r="AF327" s="73" t="str">
        <f t="shared" si="10"/>
        <v>5409</v>
      </c>
    </row>
    <row r="328" spans="1:32" s="2" customFormat="1" ht="14.25" customHeight="1" x14ac:dyDescent="0.25">
      <c r="A328" s="1"/>
      <c r="B328" s="1"/>
      <c r="C328" s="66" t="s">
        <v>441</v>
      </c>
      <c r="D328" s="67"/>
      <c r="E328" s="75"/>
      <c r="F328" s="3"/>
      <c r="G328" s="81">
        <v>3540</v>
      </c>
      <c r="H328" s="70"/>
      <c r="I328" s="70"/>
      <c r="J328" s="71" t="s">
        <v>340</v>
      </c>
      <c r="K328" s="71" t="s">
        <v>340</v>
      </c>
      <c r="L328" s="89">
        <f>'[1]Other costs and income'!J280-M307</f>
        <v>3000</v>
      </c>
      <c r="M328" s="7"/>
      <c r="N328" s="8"/>
      <c r="O328"/>
      <c r="P328"/>
      <c r="Q328"/>
      <c r="R328"/>
      <c r="S328"/>
      <c r="T328"/>
      <c r="U328"/>
      <c r="AE328" s="73" t="str">
        <f t="shared" si="9"/>
        <v>5410E107C</v>
      </c>
      <c r="AF328" s="73" t="str">
        <f t="shared" si="10"/>
        <v>5410</v>
      </c>
    </row>
    <row r="329" spans="1:32" s="2" customFormat="1" ht="14.25" customHeight="1" x14ac:dyDescent="0.25">
      <c r="A329" s="36"/>
      <c r="B329" s="36"/>
      <c r="C329" s="138"/>
      <c r="D329" s="131"/>
      <c r="E329" s="131"/>
      <c r="F329" s="3"/>
      <c r="G329" s="139"/>
      <c r="H329" s="78"/>
      <c r="I329" s="78"/>
      <c r="J329" s="140"/>
      <c r="K329" s="140"/>
      <c r="L329" s="141"/>
      <c r="M329" s="7"/>
      <c r="N329" s="8"/>
      <c r="O329"/>
      <c r="P329"/>
      <c r="Q329"/>
      <c r="R329"/>
      <c r="S329"/>
      <c r="T329"/>
      <c r="U329"/>
      <c r="AE329" s="73" t="str">
        <f t="shared" si="9"/>
        <v>5411E107C</v>
      </c>
      <c r="AF329" s="73" t="str">
        <f t="shared" si="10"/>
        <v>5411</v>
      </c>
    </row>
    <row r="330" spans="1:32" s="2" customFormat="1" ht="14.25" customHeight="1" x14ac:dyDescent="0.25">
      <c r="A330" s="36"/>
      <c r="B330" s="36"/>
      <c r="C330" s="123" t="s">
        <v>442</v>
      </c>
      <c r="D330" s="109"/>
      <c r="E330" s="110"/>
      <c r="F330" s="39"/>
      <c r="G330" s="57"/>
      <c r="H330" s="78"/>
      <c r="I330" s="78"/>
      <c r="J330" s="58"/>
      <c r="K330" s="58"/>
      <c r="L330" s="111">
        <f>SUM(L242:L329)</f>
        <v>251617</v>
      </c>
      <c r="M330" s="7"/>
      <c r="N330" s="8"/>
      <c r="O330"/>
      <c r="P330"/>
      <c r="Q330"/>
      <c r="R330"/>
      <c r="S330"/>
      <c r="T330"/>
      <c r="U330"/>
      <c r="AE330" s="73" t="str">
        <f t="shared" si="9"/>
        <v>5412E107C</v>
      </c>
      <c r="AF330" s="73" t="str">
        <f t="shared" si="10"/>
        <v>5412</v>
      </c>
    </row>
    <row r="331" spans="1:32" s="2" customFormat="1" ht="14.25" customHeight="1" x14ac:dyDescent="0.25">
      <c r="A331" s="36"/>
      <c r="B331" s="36"/>
      <c r="C331" s="76"/>
      <c r="D331" s="37"/>
      <c r="E331" s="37"/>
      <c r="F331" s="3"/>
      <c r="G331" s="57"/>
      <c r="H331" s="57"/>
      <c r="I331" s="57"/>
      <c r="J331" s="58"/>
      <c r="K331" s="58"/>
      <c r="L331" s="112"/>
      <c r="M331" s="7"/>
      <c r="N331" s="8"/>
      <c r="O331"/>
      <c r="P331"/>
      <c r="Q331"/>
      <c r="R331"/>
      <c r="S331"/>
      <c r="T331"/>
      <c r="U331"/>
      <c r="AE331" s="73" t="str">
        <f t="shared" si="9"/>
        <v>5413E107C</v>
      </c>
      <c r="AF331" s="73" t="str">
        <f t="shared" si="10"/>
        <v>5413</v>
      </c>
    </row>
    <row r="332" spans="1:32" s="2" customFormat="1" x14ac:dyDescent="0.25">
      <c r="A332" s="1" t="s">
        <v>443</v>
      </c>
      <c r="B332" s="1"/>
      <c r="C332" s="76"/>
      <c r="E332" s="37"/>
      <c r="F332" s="3"/>
      <c r="G332" s="78"/>
      <c r="H332" s="78"/>
      <c r="I332" s="78"/>
      <c r="J332" s="79"/>
      <c r="K332" s="79"/>
      <c r="L332" s="124"/>
      <c r="M332" s="7"/>
      <c r="N332" s="8"/>
      <c r="O332"/>
      <c r="P332"/>
      <c r="Q332"/>
      <c r="R332"/>
      <c r="S332"/>
      <c r="T332"/>
      <c r="U332"/>
      <c r="AE332" s="73" t="str">
        <f t="shared" ref="AE332:AE345" si="11">TEXT(G353,"0000")&amp;""&amp;$C$12&amp;""&amp;H353</f>
        <v>0000E107C</v>
      </c>
      <c r="AF332" s="73" t="str">
        <f t="shared" ref="AF332:AF345" si="12">TEXT(G353,"0000")&amp;""&amp;$L$14&amp;""&amp;H353</f>
        <v>0000</v>
      </c>
    </row>
    <row r="333" spans="1:32" s="2" customFormat="1" x14ac:dyDescent="0.25">
      <c r="A333" s="1"/>
      <c r="B333" s="1"/>
      <c r="C333" s="66" t="s">
        <v>444</v>
      </c>
      <c r="D333" s="67"/>
      <c r="E333" s="75"/>
      <c r="F333" s="3"/>
      <c r="G333" s="81">
        <v>4041</v>
      </c>
      <c r="H333" s="70"/>
      <c r="I333" s="70"/>
      <c r="J333" s="71" t="s">
        <v>340</v>
      </c>
      <c r="K333" s="71" t="s">
        <v>340</v>
      </c>
      <c r="L333" s="89">
        <f>'[1]Other costs and income'!J281-M312</f>
        <v>0</v>
      </c>
      <c r="M333" s="7"/>
      <c r="N333" s="8"/>
      <c r="O333"/>
      <c r="P333"/>
      <c r="Q333"/>
      <c r="R333"/>
      <c r="S333"/>
      <c r="T333"/>
      <c r="U333"/>
      <c r="AE333" s="73" t="str">
        <f t="shared" si="11"/>
        <v>0000E107C</v>
      </c>
      <c r="AF333" s="73" t="str">
        <f t="shared" si="12"/>
        <v>0000</v>
      </c>
    </row>
    <row r="334" spans="1:32" s="2" customFormat="1" x14ac:dyDescent="0.25">
      <c r="A334" s="1"/>
      <c r="B334" s="1"/>
      <c r="C334" s="66" t="s">
        <v>445</v>
      </c>
      <c r="D334" s="67"/>
      <c r="E334" s="75"/>
      <c r="F334" s="3"/>
      <c r="G334" s="70">
        <v>4200</v>
      </c>
      <c r="H334" s="70"/>
      <c r="I334" s="70"/>
      <c r="J334" s="71" t="s">
        <v>340</v>
      </c>
      <c r="K334" s="71" t="s">
        <v>340</v>
      </c>
      <c r="L334" s="89">
        <f>'[1]Other costs and income'!J282-M313</f>
        <v>0</v>
      </c>
      <c r="M334" s="7"/>
      <c r="N334" s="8"/>
      <c r="O334"/>
      <c r="P334"/>
      <c r="Q334"/>
      <c r="R334"/>
      <c r="S334"/>
      <c r="T334"/>
      <c r="U334"/>
      <c r="AE334" s="73" t="str">
        <f t="shared" si="11"/>
        <v>0000E107C</v>
      </c>
      <c r="AF334" s="73" t="str">
        <f t="shared" si="12"/>
        <v>0000</v>
      </c>
    </row>
    <row r="335" spans="1:32" s="2" customFormat="1" x14ac:dyDescent="0.25">
      <c r="A335" s="36"/>
      <c r="B335" s="36"/>
      <c r="F335" s="3"/>
      <c r="G335" s="4"/>
      <c r="H335" s="4"/>
      <c r="I335"/>
      <c r="J335" s="5"/>
      <c r="K335" s="5"/>
      <c r="L335" s="6"/>
      <c r="M335" s="7"/>
      <c r="N335" s="8"/>
      <c r="O335"/>
      <c r="P335"/>
      <c r="Q335"/>
      <c r="R335"/>
      <c r="S335"/>
      <c r="T335"/>
      <c r="U335"/>
      <c r="AE335" s="73" t="str">
        <f t="shared" si="11"/>
        <v>0000E107C</v>
      </c>
      <c r="AF335" s="73" t="str">
        <f t="shared" si="12"/>
        <v>0000</v>
      </c>
    </row>
    <row r="336" spans="1:32" s="2" customFormat="1" x14ac:dyDescent="0.25">
      <c r="A336" s="1"/>
      <c r="B336" s="1"/>
      <c r="C336" s="123" t="s">
        <v>446</v>
      </c>
      <c r="D336" s="109"/>
      <c r="E336" s="110"/>
      <c r="F336" s="39"/>
      <c r="G336" s="57"/>
      <c r="H336" s="57"/>
      <c r="I336" s="57"/>
      <c r="J336" s="58"/>
      <c r="K336" s="58"/>
      <c r="L336" s="111">
        <f>SUM(L332:L334)</f>
        <v>0</v>
      </c>
      <c r="M336" s="7"/>
      <c r="N336" s="8"/>
      <c r="O336"/>
      <c r="P336"/>
      <c r="Q336"/>
      <c r="R336"/>
      <c r="S336"/>
      <c r="T336"/>
      <c r="U336"/>
      <c r="AE336" s="73" t="str">
        <f t="shared" si="11"/>
        <v>0080E107C</v>
      </c>
      <c r="AF336" s="73" t="str">
        <f t="shared" si="12"/>
        <v>0080</v>
      </c>
    </row>
    <row r="337" spans="1:56" s="2" customFormat="1" x14ac:dyDescent="0.25">
      <c r="A337" s="1" t="s">
        <v>447</v>
      </c>
      <c r="B337" s="1"/>
      <c r="C337" s="76"/>
      <c r="E337" s="37"/>
      <c r="F337" s="3"/>
      <c r="G337" s="78"/>
      <c r="H337" s="78"/>
      <c r="I337" s="78"/>
      <c r="J337" s="79"/>
      <c r="K337" s="79"/>
      <c r="L337" s="88"/>
      <c r="M337" s="7"/>
      <c r="N337" s="8"/>
      <c r="O337"/>
      <c r="P337"/>
      <c r="Q337"/>
      <c r="R337"/>
      <c r="S337"/>
      <c r="T337"/>
      <c r="U337"/>
      <c r="AE337" s="73" t="str">
        <f t="shared" si="11"/>
        <v>0000E107C</v>
      </c>
      <c r="AF337" s="73" t="str">
        <f t="shared" si="12"/>
        <v>0000</v>
      </c>
    </row>
    <row r="338" spans="1:56" s="2" customFormat="1" x14ac:dyDescent="0.25">
      <c r="A338" s="1"/>
      <c r="B338" s="1" t="s">
        <v>448</v>
      </c>
      <c r="C338" s="142"/>
      <c r="D338" s="36"/>
      <c r="E338" s="37"/>
      <c r="F338" s="39"/>
      <c r="G338" s="143"/>
      <c r="H338" s="78"/>
      <c r="I338" s="78"/>
      <c r="J338" s="144"/>
      <c r="K338" s="144"/>
      <c r="L338" s="145"/>
      <c r="M338" s="7"/>
      <c r="N338" s="8"/>
      <c r="O338"/>
      <c r="P338"/>
      <c r="Q338"/>
      <c r="R338"/>
      <c r="S338"/>
      <c r="T338"/>
      <c r="U338"/>
      <c r="AE338" s="73" t="str">
        <f t="shared" si="11"/>
        <v>0081E107C</v>
      </c>
      <c r="AF338" s="73" t="str">
        <f t="shared" si="12"/>
        <v>0081</v>
      </c>
    </row>
    <row r="339" spans="1:56" s="2" customFormat="1" x14ac:dyDescent="0.25">
      <c r="A339" s="1"/>
      <c r="B339" s="1"/>
      <c r="C339" s="66" t="s">
        <v>449</v>
      </c>
      <c r="D339" s="67"/>
      <c r="E339" s="75"/>
      <c r="F339" s="39"/>
      <c r="G339" s="70">
        <v>5400</v>
      </c>
      <c r="H339" s="70"/>
      <c r="I339" s="70"/>
      <c r="J339" s="85" t="s">
        <v>125</v>
      </c>
      <c r="K339" s="85" t="s">
        <v>125</v>
      </c>
      <c r="L339" s="89">
        <f>'[1]Other costs and income'!J285-M318</f>
        <v>6398</v>
      </c>
      <c r="M339" s="7"/>
      <c r="N339" s="8"/>
      <c r="O339"/>
      <c r="P339"/>
      <c r="Q339"/>
      <c r="R339"/>
      <c r="S339"/>
      <c r="T339"/>
      <c r="U339"/>
      <c r="AE339" s="73" t="str">
        <f t="shared" si="11"/>
        <v>0000E107C</v>
      </c>
      <c r="AF339" s="73" t="str">
        <f t="shared" si="12"/>
        <v>0000</v>
      </c>
    </row>
    <row r="340" spans="1:56" s="2" customFormat="1" x14ac:dyDescent="0.25">
      <c r="A340" s="1"/>
      <c r="B340" s="1"/>
      <c r="C340" s="66" t="s">
        <v>450</v>
      </c>
      <c r="D340" s="83"/>
      <c r="E340" s="84"/>
      <c r="F340" s="39"/>
      <c r="G340" s="70">
        <v>5401</v>
      </c>
      <c r="H340" s="70"/>
      <c r="I340" s="70"/>
      <c r="J340" s="85" t="s">
        <v>333</v>
      </c>
      <c r="K340" s="85" t="s">
        <v>333</v>
      </c>
      <c r="L340" s="89">
        <f>'[1]Other costs and income'!J286-M319</f>
        <v>3977</v>
      </c>
      <c r="M340" s="7"/>
      <c r="N340" s="8"/>
      <c r="O340"/>
      <c r="P340"/>
      <c r="Q340"/>
      <c r="R340"/>
      <c r="S340"/>
      <c r="T340"/>
      <c r="U340"/>
      <c r="AE340" s="73" t="str">
        <f t="shared" si="11"/>
        <v>0000E107C</v>
      </c>
      <c r="AF340" s="73" t="str">
        <f t="shared" si="12"/>
        <v>0000</v>
      </c>
    </row>
    <row r="341" spans="1:56" s="2" customFormat="1" x14ac:dyDescent="0.25">
      <c r="A341" s="1"/>
      <c r="B341" s="1"/>
      <c r="C341" s="66" t="s">
        <v>451</v>
      </c>
      <c r="D341" s="83"/>
      <c r="E341" s="84"/>
      <c r="F341" s="39"/>
      <c r="G341" s="70">
        <v>5402</v>
      </c>
      <c r="H341" s="70"/>
      <c r="I341" s="70"/>
      <c r="J341" s="85" t="s">
        <v>71</v>
      </c>
      <c r="K341" s="85" t="s">
        <v>71</v>
      </c>
      <c r="L341" s="89">
        <f>'[1]Other costs and income'!J287-M320</f>
        <v>3851</v>
      </c>
      <c r="M341" s="7"/>
      <c r="N341" s="8"/>
      <c r="O341"/>
      <c r="P341"/>
      <c r="Q341"/>
      <c r="R341"/>
      <c r="S341"/>
      <c r="T341"/>
      <c r="U341"/>
      <c r="AE341" s="73" t="str">
        <f t="shared" si="11"/>
        <v>0000E107C</v>
      </c>
      <c r="AF341" s="73" t="str">
        <f t="shared" si="12"/>
        <v>0000</v>
      </c>
    </row>
    <row r="342" spans="1:56" s="2" customFormat="1" x14ac:dyDescent="0.25">
      <c r="A342" s="1"/>
      <c r="B342" s="1"/>
      <c r="C342" s="66" t="s">
        <v>452</v>
      </c>
      <c r="D342" s="67"/>
      <c r="E342" s="75"/>
      <c r="F342" s="39"/>
      <c r="G342" s="70">
        <v>5403</v>
      </c>
      <c r="H342" s="70"/>
      <c r="I342" s="70"/>
      <c r="J342" s="85" t="s">
        <v>125</v>
      </c>
      <c r="K342" s="85" t="s">
        <v>125</v>
      </c>
      <c r="L342" s="89">
        <f>'[1]Other costs and income'!J288-M321</f>
        <v>5200</v>
      </c>
      <c r="M342" s="7"/>
      <c r="N342" s="8"/>
      <c r="O342" s="101"/>
      <c r="P342"/>
      <c r="Q342"/>
      <c r="R342"/>
      <c r="S342"/>
      <c r="T342"/>
      <c r="U342"/>
      <c r="AE342" s="73" t="str">
        <f t="shared" si="11"/>
        <v>0000E107C</v>
      </c>
      <c r="AF342" s="73" t="str">
        <f t="shared" si="12"/>
        <v>0000</v>
      </c>
    </row>
    <row r="343" spans="1:56" s="2" customFormat="1" ht="12.75" customHeight="1" x14ac:dyDescent="0.25">
      <c r="A343" s="1"/>
      <c r="B343" s="1"/>
      <c r="C343" s="66" t="s">
        <v>453</v>
      </c>
      <c r="D343" s="67"/>
      <c r="E343" s="75"/>
      <c r="F343" s="39"/>
      <c r="G343" s="70">
        <v>5404</v>
      </c>
      <c r="H343" s="70"/>
      <c r="I343" s="70"/>
      <c r="J343" s="85" t="s">
        <v>125</v>
      </c>
      <c r="K343" s="85" t="s">
        <v>125</v>
      </c>
      <c r="L343" s="89">
        <f>'[1]Other costs and income'!J289-M322</f>
        <v>6831</v>
      </c>
      <c r="M343" s="7"/>
      <c r="N343" s="8"/>
      <c r="O343"/>
      <c r="P343"/>
      <c r="Q343"/>
      <c r="R343"/>
      <c r="S343"/>
      <c r="T343"/>
      <c r="U343"/>
      <c r="AE343" s="73" t="str">
        <f t="shared" si="11"/>
        <v>0000E107C</v>
      </c>
      <c r="AF343" s="73" t="str">
        <f t="shared" si="12"/>
        <v>0000</v>
      </c>
    </row>
    <row r="344" spans="1:56" s="2" customFormat="1" x14ac:dyDescent="0.25">
      <c r="A344" s="1"/>
      <c r="B344" s="1"/>
      <c r="C344" s="66" t="s">
        <v>454</v>
      </c>
      <c r="D344" s="67"/>
      <c r="E344" s="75"/>
      <c r="F344" s="39"/>
      <c r="G344" s="70">
        <v>5405</v>
      </c>
      <c r="H344" s="70"/>
      <c r="I344" s="70"/>
      <c r="J344" s="85" t="s">
        <v>125</v>
      </c>
      <c r="K344" s="85" t="s">
        <v>125</v>
      </c>
      <c r="L344" s="89">
        <f>'[1]Other costs and income'!J290-M323</f>
        <v>872</v>
      </c>
      <c r="M344" s="7"/>
      <c r="N344" s="8"/>
      <c r="O344"/>
      <c r="P344"/>
      <c r="Q344"/>
      <c r="R344"/>
      <c r="S344"/>
      <c r="T344"/>
      <c r="U344"/>
      <c r="AE344" s="73" t="str">
        <f t="shared" si="11"/>
        <v>0000E107C</v>
      </c>
      <c r="AF344" s="73" t="str">
        <f t="shared" si="12"/>
        <v>0000</v>
      </c>
    </row>
    <row r="345" spans="1:56" s="2" customFormat="1" x14ac:dyDescent="0.25">
      <c r="A345" s="1"/>
      <c r="B345" s="1"/>
      <c r="C345" s="66" t="s">
        <v>455</v>
      </c>
      <c r="D345" s="83"/>
      <c r="E345" s="84"/>
      <c r="F345" s="39"/>
      <c r="G345" s="70">
        <v>5406</v>
      </c>
      <c r="H345" s="70"/>
      <c r="I345" s="70"/>
      <c r="J345" s="85" t="s">
        <v>125</v>
      </c>
      <c r="K345" s="85" t="s">
        <v>125</v>
      </c>
      <c r="L345" s="89">
        <f>'[1]Other costs and income'!J291-M324</f>
        <v>86</v>
      </c>
      <c r="M345" s="7"/>
      <c r="N345" s="8"/>
      <c r="O345"/>
      <c r="P345"/>
      <c r="Q345"/>
      <c r="R345"/>
      <c r="S345"/>
      <c r="T345"/>
      <c r="U345"/>
      <c r="AE345" s="73" t="str">
        <f t="shared" si="11"/>
        <v>0000E107C</v>
      </c>
      <c r="AF345" s="73" t="str">
        <f t="shared" si="12"/>
        <v>0000</v>
      </c>
    </row>
    <row r="346" spans="1:56" s="2" customFormat="1" ht="14.25" customHeight="1" x14ac:dyDescent="0.25">
      <c r="A346" s="1"/>
      <c r="B346" s="1"/>
      <c r="C346" s="66" t="s">
        <v>456</v>
      </c>
      <c r="D346" s="67"/>
      <c r="E346" s="75"/>
      <c r="F346" s="39"/>
      <c r="G346" s="70">
        <v>5407</v>
      </c>
      <c r="H346" s="70"/>
      <c r="I346" s="70"/>
      <c r="J346" s="85" t="s">
        <v>125</v>
      </c>
      <c r="K346" s="85" t="s">
        <v>125</v>
      </c>
      <c r="L346" s="89">
        <f>'[1]Other costs and income'!J292-M325</f>
        <v>407</v>
      </c>
      <c r="M346" s="7"/>
      <c r="N346" s="8"/>
      <c r="O346" s="146"/>
      <c r="P346"/>
      <c r="Q346"/>
      <c r="R346"/>
      <c r="S346"/>
      <c r="T346"/>
      <c r="U346"/>
      <c r="AE346" s="73" t="str">
        <f>TEXT(G367,"0000")&amp;""&amp;$C$12&amp;""&amp;H367&amp;"E0045"</f>
        <v>7000E107CE0045</v>
      </c>
      <c r="AF346" s="73" t="str">
        <f>TEXT(G367,"0000")&amp;""&amp;$L$14&amp;""&amp;H367&amp;"E0045"</f>
        <v>7000E0045</v>
      </c>
    </row>
    <row r="347" spans="1:56" s="2" customFormat="1" ht="14.25" customHeight="1" x14ac:dyDescent="0.25">
      <c r="A347" s="1"/>
      <c r="B347" s="1"/>
      <c r="C347" s="66" t="s">
        <v>457</v>
      </c>
      <c r="D347" s="67"/>
      <c r="E347" s="75"/>
      <c r="F347" s="39"/>
      <c r="G347" s="70">
        <v>5408</v>
      </c>
      <c r="H347" s="70"/>
      <c r="I347" s="70"/>
      <c r="J347" s="85" t="s">
        <v>125</v>
      </c>
      <c r="K347" s="85" t="s">
        <v>125</v>
      </c>
      <c r="L347" s="89">
        <f>'[1]Other costs and income'!J293-M326</f>
        <v>2316</v>
      </c>
      <c r="M347" s="7"/>
      <c r="N347" s="6"/>
      <c r="O347" s="147"/>
      <c r="P347"/>
      <c r="Q347"/>
      <c r="R347"/>
      <c r="S347"/>
      <c r="T347"/>
      <c r="U347"/>
      <c r="AE347" s="73" t="str">
        <f>TEXT(G368,"0000")&amp;""&amp;$C$12&amp;""&amp;H368&amp;"E0019"</f>
        <v>0000E107CE0019</v>
      </c>
      <c r="AF347" s="73" t="str">
        <f>TEXT(G368,"0000")&amp;""&amp;$L$14&amp;""&amp;H368&amp;"E0019"</f>
        <v>0000E0019</v>
      </c>
    </row>
    <row r="348" spans="1:56" s="2" customFormat="1" ht="14.25" customHeight="1" x14ac:dyDescent="0.25">
      <c r="A348" s="1"/>
      <c r="B348" s="1"/>
      <c r="C348" s="66" t="s">
        <v>458</v>
      </c>
      <c r="D348" s="83"/>
      <c r="E348" s="84"/>
      <c r="F348" s="39"/>
      <c r="G348" s="70">
        <v>5409</v>
      </c>
      <c r="H348" s="70"/>
      <c r="I348" s="70"/>
      <c r="J348" s="85" t="s">
        <v>400</v>
      </c>
      <c r="K348" s="85" t="s">
        <v>400</v>
      </c>
      <c r="L348" s="89">
        <f>'[1]Other costs and income'!J294-M327</f>
        <v>3320</v>
      </c>
      <c r="M348" s="7"/>
      <c r="N348" s="8"/>
      <c r="O348" s="147"/>
      <c r="P348"/>
      <c r="Q348"/>
      <c r="R348"/>
      <c r="S348"/>
      <c r="T348"/>
      <c r="U348"/>
      <c r="AE348" s="73" t="str">
        <f>TEXT(G369,"0000")&amp;""&amp;$C$12&amp;""&amp;H369&amp;"E0023"</f>
        <v>7000E107CE0023</v>
      </c>
      <c r="AF348" s="73" t="str">
        <f>TEXT(G369,"0000")&amp;""&amp;$L$14&amp;""&amp;H369&amp;"E0023"</f>
        <v>7000E0023</v>
      </c>
    </row>
    <row r="349" spans="1:56" ht="12.75" customHeight="1" x14ac:dyDescent="0.25">
      <c r="A349" s="1"/>
      <c r="B349" s="1"/>
      <c r="C349" s="66" t="s">
        <v>459</v>
      </c>
      <c r="D349" s="83"/>
      <c r="E349" s="84"/>
      <c r="F349" s="39"/>
      <c r="G349" s="70">
        <v>5410</v>
      </c>
      <c r="H349" s="70"/>
      <c r="I349" s="70"/>
      <c r="J349" s="85" t="s">
        <v>400</v>
      </c>
      <c r="K349" s="85" t="s">
        <v>400</v>
      </c>
      <c r="L349" s="89">
        <f>'[1]Other costs and income'!J295-M328</f>
        <v>7201</v>
      </c>
      <c r="N349" s="100"/>
      <c r="O349" s="147"/>
      <c r="P349"/>
      <c r="Q349"/>
      <c r="R349"/>
      <c r="S349"/>
      <c r="T349"/>
      <c r="U349"/>
      <c r="W349" s="2"/>
      <c r="AD349" s="2"/>
      <c r="AE349" s="73" t="str">
        <f>TEXT(G370,"0000")&amp;""&amp;$C$12&amp;""&amp;H370&amp;"E0018"</f>
        <v>7000E107CE0018</v>
      </c>
      <c r="AF349" s="73" t="str">
        <f>TEXT(G370,"0000")&amp;""&amp;$L$14&amp;""&amp;H370&amp;"E0018"</f>
        <v>7000E0018</v>
      </c>
    </row>
    <row r="350" spans="1:56" s="2" customFormat="1" x14ac:dyDescent="0.25">
      <c r="A350" s="1"/>
      <c r="B350" s="1"/>
      <c r="C350" s="66" t="s">
        <v>460</v>
      </c>
      <c r="D350" s="83"/>
      <c r="E350" s="84"/>
      <c r="F350" s="39"/>
      <c r="G350" s="148">
        <v>5411</v>
      </c>
      <c r="H350" s="70"/>
      <c r="I350" s="70"/>
      <c r="J350" s="98" t="s">
        <v>125</v>
      </c>
      <c r="K350" s="98" t="s">
        <v>125</v>
      </c>
      <c r="L350" s="89">
        <f>'[1]Other costs and income'!J296-M329</f>
        <v>4012</v>
      </c>
      <c r="M350" s="7"/>
      <c r="N350" s="6"/>
      <c r="O350"/>
      <c r="P350"/>
      <c r="Q350"/>
      <c r="AE350" s="73" t="str">
        <f>TEXT(G371,"0000")&amp;""&amp;$C$12&amp;""&amp;H371&amp;"E0022"</f>
        <v>7000E107CE0022</v>
      </c>
      <c r="AF350" s="73" t="str">
        <f>TEXT(G371,"0000")&amp;""&amp;$L$14&amp;""&amp;H371&amp;"E0022"</f>
        <v>7000E0022</v>
      </c>
    </row>
    <row r="351" spans="1:56" s="2" customFormat="1" x14ac:dyDescent="0.25">
      <c r="A351" s="93"/>
      <c r="B351" s="93"/>
      <c r="C351" s="66" t="s">
        <v>461</v>
      </c>
      <c r="D351" s="83"/>
      <c r="E351" s="84"/>
      <c r="F351" s="39"/>
      <c r="G351" s="148">
        <v>5412</v>
      </c>
      <c r="H351" s="70"/>
      <c r="I351" s="70"/>
      <c r="J351" s="98" t="s">
        <v>125</v>
      </c>
      <c r="K351" s="98" t="s">
        <v>125</v>
      </c>
      <c r="L351" s="89">
        <f>'[1]Other costs and income'!J297-M330</f>
        <v>2689</v>
      </c>
      <c r="M351" s="7"/>
      <c r="N351" s="6"/>
      <c r="O351"/>
      <c r="P351"/>
      <c r="Q351"/>
      <c r="AE351" s="73" t="str">
        <f>TEXT(G372,"0000")&amp;""&amp;$C$12&amp;""&amp;H372&amp;"E0012"</f>
        <v>7000E107CE0012</v>
      </c>
      <c r="AF351" s="73" t="str">
        <f>TEXT(G372,"0000")&amp;""&amp;$L$14&amp;""&amp;H372&amp;"E0012"</f>
        <v>7000E0012</v>
      </c>
    </row>
    <row r="352" spans="1:56" s="2" customFormat="1" x14ac:dyDescent="0.25">
      <c r="A352" s="93"/>
      <c r="B352" s="93"/>
      <c r="C352" s="66" t="s">
        <v>462</v>
      </c>
      <c r="D352" s="83"/>
      <c r="E352" s="84"/>
      <c r="F352" s="39"/>
      <c r="G352" s="148">
        <v>5413</v>
      </c>
      <c r="H352" s="70"/>
      <c r="I352" s="70"/>
      <c r="J352" s="98" t="s">
        <v>417</v>
      </c>
      <c r="K352" s="98" t="s">
        <v>417</v>
      </c>
      <c r="L352" s="89">
        <f>'[1]Other costs and income'!J298-M331</f>
        <v>0</v>
      </c>
      <c r="M352" s="7"/>
      <c r="N352" s="6"/>
      <c r="O352"/>
      <c r="P352"/>
      <c r="Q352"/>
      <c r="AE352" s="73" t="str">
        <f t="shared" ref="AE352:AE405" si="13">TEXT(G373,"0000")&amp;""&amp;$C$12&amp;""&amp;H373</f>
        <v>7001E107C</v>
      </c>
      <c r="AF352" s="73" t="str">
        <f t="shared" ref="AF352:AF406" si="14">TEXT(G373,"0000")&amp;""&amp;$L$14&amp;""&amp;H373</f>
        <v>7001</v>
      </c>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row>
    <row r="353" spans="1:32" s="2" customFormat="1" x14ac:dyDescent="0.25">
      <c r="A353" s="1"/>
      <c r="B353" s="1"/>
      <c r="C353" s="123" t="s">
        <v>463</v>
      </c>
      <c r="D353" s="109"/>
      <c r="E353" s="110"/>
      <c r="F353" s="39"/>
      <c r="G353" s="57"/>
      <c r="H353" s="78"/>
      <c r="I353"/>
      <c r="J353" s="58"/>
      <c r="K353" s="58"/>
      <c r="L353" s="111">
        <f>SUM(L338:L352)</f>
        <v>47160</v>
      </c>
      <c r="M353" s="7"/>
      <c r="N353" s="6"/>
      <c r="O353"/>
      <c r="P353"/>
      <c r="Q353"/>
      <c r="AE353" s="73" t="str">
        <f t="shared" si="13"/>
        <v>7010E107C</v>
      </c>
      <c r="AF353" s="73" t="str">
        <f t="shared" si="14"/>
        <v>7010</v>
      </c>
    </row>
    <row r="354" spans="1:32" s="2" customFormat="1" x14ac:dyDescent="0.25">
      <c r="A354" s="36"/>
      <c r="B354" s="36"/>
      <c r="F354" s="3"/>
      <c r="G354" s="4"/>
      <c r="H354" s="4"/>
      <c r="I354"/>
      <c r="J354" s="5"/>
      <c r="K354" s="5"/>
      <c r="L354" s="6"/>
      <c r="M354" s="7"/>
      <c r="N354" s="6"/>
      <c r="O354"/>
      <c r="P354"/>
      <c r="Q354"/>
      <c r="AE354" s="73" t="str">
        <f t="shared" si="13"/>
        <v>7140E107C</v>
      </c>
      <c r="AF354" s="73" t="str">
        <f t="shared" si="14"/>
        <v>7140</v>
      </c>
    </row>
    <row r="355" spans="1:32" s="2" customFormat="1" x14ac:dyDescent="0.25">
      <c r="A355" s="1" t="s">
        <v>464</v>
      </c>
      <c r="B355" s="1"/>
      <c r="C355" s="142"/>
      <c r="D355" s="36"/>
      <c r="E355" s="37"/>
      <c r="F355" s="39"/>
      <c r="G355" s="149"/>
      <c r="H355" s="149"/>
      <c r="I355"/>
      <c r="J355" s="144"/>
      <c r="K355" s="144"/>
      <c r="L355" s="150"/>
      <c r="M355" s="7"/>
      <c r="N355" s="6"/>
      <c r="O355"/>
      <c r="P355"/>
      <c r="Q355"/>
      <c r="AE355" s="73" t="str">
        <f t="shared" si="13"/>
        <v>7141E107C</v>
      </c>
      <c r="AF355" s="73" t="str">
        <f t="shared" si="14"/>
        <v>7141</v>
      </c>
    </row>
    <row r="356" spans="1:32" s="2" customFormat="1" x14ac:dyDescent="0.25">
      <c r="A356" s="1"/>
      <c r="B356" s="1" t="s">
        <v>465</v>
      </c>
      <c r="C356" s="142"/>
      <c r="D356" s="36"/>
      <c r="E356" s="37"/>
      <c r="F356" s="39"/>
      <c r="G356" s="149"/>
      <c r="H356" s="149"/>
      <c r="I356"/>
      <c r="J356" s="144"/>
      <c r="K356" s="144"/>
      <c r="L356" s="150"/>
      <c r="M356" s="7"/>
      <c r="N356" s="6"/>
      <c r="O356"/>
      <c r="P356"/>
      <c r="Q356"/>
      <c r="AE356" s="73" t="str">
        <f t="shared" si="13"/>
        <v>7142E107C</v>
      </c>
      <c r="AF356" s="73" t="str">
        <f t="shared" si="14"/>
        <v>7142</v>
      </c>
    </row>
    <row r="357" spans="1:32" s="2" customFormat="1" x14ac:dyDescent="0.25">
      <c r="A357" s="1"/>
      <c r="B357" s="1"/>
      <c r="C357" s="66" t="s">
        <v>466</v>
      </c>
      <c r="D357" s="67"/>
      <c r="E357" s="75"/>
      <c r="F357" s="39"/>
      <c r="G357" s="81">
        <v>80</v>
      </c>
      <c r="H357" s="70"/>
      <c r="I357" s="70"/>
      <c r="J357" s="85" t="s">
        <v>467</v>
      </c>
      <c r="K357" s="85" t="s">
        <v>467</v>
      </c>
      <c r="L357" s="89">
        <f>(L425)-(SUM(L21:L353)/2)-L359-L402</f>
        <v>57550</v>
      </c>
      <c r="M357" s="7"/>
      <c r="N357" s="6"/>
      <c r="O357"/>
      <c r="P357"/>
      <c r="Q357"/>
      <c r="AE357" s="73" t="str">
        <f t="shared" si="13"/>
        <v>7143E107C</v>
      </c>
      <c r="AF357" s="73" t="str">
        <f t="shared" si="14"/>
        <v>7143</v>
      </c>
    </row>
    <row r="358" spans="1:32" s="2" customFormat="1" x14ac:dyDescent="0.25">
      <c r="A358" s="1"/>
      <c r="B358" s="1" t="s">
        <v>468</v>
      </c>
      <c r="C358" s="76"/>
      <c r="E358" s="37"/>
      <c r="F358" s="39"/>
      <c r="G358" s="78"/>
      <c r="H358" s="149"/>
      <c r="I358"/>
      <c r="J358" s="151"/>
      <c r="K358" s="151"/>
      <c r="L358" s="80"/>
      <c r="M358" s="7"/>
      <c r="N358" s="6"/>
      <c r="O358"/>
      <c r="P358"/>
      <c r="Q358"/>
      <c r="AE358" s="73" t="str">
        <f t="shared" si="13"/>
        <v>7144E107C</v>
      </c>
      <c r="AF358" s="73" t="str">
        <f t="shared" si="14"/>
        <v>7144</v>
      </c>
    </row>
    <row r="359" spans="1:32" s="2" customFormat="1" x14ac:dyDescent="0.25">
      <c r="A359" s="1"/>
      <c r="B359" s="1"/>
      <c r="C359" s="82" t="s">
        <v>468</v>
      </c>
      <c r="D359" s="83"/>
      <c r="E359" s="84"/>
      <c r="F359" s="39"/>
      <c r="G359" s="70">
        <v>81</v>
      </c>
      <c r="H359" s="70"/>
      <c r="I359" s="70"/>
      <c r="J359" s="85" t="s">
        <v>467</v>
      </c>
      <c r="K359" s="85" t="s">
        <v>467</v>
      </c>
      <c r="L359" s="89">
        <f>'[1]Other costs and income'!J304-M338</f>
        <v>0</v>
      </c>
      <c r="M359" s="7"/>
      <c r="N359" s="6"/>
      <c r="O359"/>
      <c r="P359"/>
      <c r="Q359"/>
      <c r="AE359" s="73" t="str">
        <f t="shared" si="13"/>
        <v>7146E107C</v>
      </c>
      <c r="AF359" s="73" t="str">
        <f t="shared" si="14"/>
        <v>7146</v>
      </c>
    </row>
    <row r="360" spans="1:32" s="2" customFormat="1" x14ac:dyDescent="0.25">
      <c r="A360" s="1"/>
      <c r="B360" s="1"/>
      <c r="C360" s="142"/>
      <c r="D360" s="36"/>
      <c r="E360" s="37"/>
      <c r="F360" s="39"/>
      <c r="G360" s="149"/>
      <c r="H360" s="149"/>
      <c r="I360"/>
      <c r="J360" s="144"/>
      <c r="K360" s="144"/>
      <c r="L360" s="150"/>
      <c r="M360" s="7"/>
      <c r="N360" s="8"/>
      <c r="O360" s="147"/>
      <c r="P360"/>
      <c r="Q360"/>
      <c r="R360"/>
      <c r="S360"/>
      <c r="T360"/>
      <c r="U360"/>
      <c r="AE360" s="73" t="str">
        <f t="shared" si="13"/>
        <v>0000E107C</v>
      </c>
      <c r="AF360" s="73" t="str">
        <f t="shared" si="14"/>
        <v>0000</v>
      </c>
    </row>
    <row r="361" spans="1:32" s="2" customFormat="1" x14ac:dyDescent="0.25">
      <c r="A361" s="36"/>
      <c r="B361" s="36"/>
      <c r="C361" s="123" t="s">
        <v>469</v>
      </c>
      <c r="D361" s="109"/>
      <c r="E361" s="110"/>
      <c r="F361" s="39"/>
      <c r="G361" s="57"/>
      <c r="H361" s="149"/>
      <c r="I361"/>
      <c r="J361" s="58"/>
      <c r="K361" s="58"/>
      <c r="L361" s="111">
        <f>SUM(L357:L360)</f>
        <v>57550</v>
      </c>
      <c r="M361" s="7"/>
      <c r="N361" s="8"/>
      <c r="O361" s="147"/>
      <c r="P361"/>
      <c r="Q361"/>
      <c r="R361"/>
      <c r="S361"/>
      <c r="T361"/>
      <c r="U361"/>
      <c r="AE361" s="73" t="str">
        <f t="shared" si="13"/>
        <v>7192E107C</v>
      </c>
      <c r="AF361" s="73" t="str">
        <f t="shared" si="14"/>
        <v>7192</v>
      </c>
    </row>
    <row r="362" spans="1:32" s="2" customFormat="1" x14ac:dyDescent="0.25">
      <c r="A362" s="1"/>
      <c r="B362" s="1"/>
      <c r="C362" s="142"/>
      <c r="D362" s="36"/>
      <c r="E362" s="37"/>
      <c r="F362" s="39"/>
      <c r="G362" s="149"/>
      <c r="H362" s="149"/>
      <c r="I362"/>
      <c r="J362" s="144"/>
      <c r="K362" s="144"/>
      <c r="L362" s="150"/>
      <c r="M362" s="7"/>
      <c r="N362" s="8"/>
      <c r="O362" s="147"/>
      <c r="P362"/>
      <c r="Q362"/>
      <c r="R362"/>
      <c r="S362"/>
      <c r="T362"/>
      <c r="U362"/>
      <c r="AE362" s="73" t="str">
        <f t="shared" si="13"/>
        <v>7191E107C</v>
      </c>
      <c r="AF362" s="73" t="str">
        <f t="shared" si="14"/>
        <v>7191</v>
      </c>
    </row>
    <row r="363" spans="1:32" s="2" customFormat="1" x14ac:dyDescent="0.25">
      <c r="A363" s="36"/>
      <c r="B363" s="36"/>
      <c r="C363" s="152" t="s">
        <v>470</v>
      </c>
      <c r="D363" s="109"/>
      <c r="E363" s="110"/>
      <c r="F363" s="39"/>
      <c r="G363" s="57"/>
      <c r="H363" s="57"/>
      <c r="I363"/>
      <c r="J363" s="58"/>
      <c r="K363" s="58"/>
      <c r="L363" s="111">
        <f>SUM(L21:L361)/2</f>
        <v>1874896</v>
      </c>
      <c r="M363" s="7"/>
      <c r="N363" s="8"/>
      <c r="O363" s="147"/>
      <c r="P363"/>
      <c r="Q363"/>
      <c r="R363"/>
      <c r="S363"/>
      <c r="T363"/>
      <c r="U363"/>
      <c r="AE363" s="73" t="str">
        <f t="shared" si="13"/>
        <v>7305E107C</v>
      </c>
      <c r="AF363" s="73" t="str">
        <f t="shared" si="14"/>
        <v>7305</v>
      </c>
    </row>
    <row r="364" spans="1:32" s="2" customFormat="1" x14ac:dyDescent="0.25">
      <c r="A364" s="1"/>
      <c r="B364" s="1"/>
      <c r="C364" s="142"/>
      <c r="D364" s="36"/>
      <c r="E364" s="37"/>
      <c r="F364" s="39"/>
      <c r="G364" s="149"/>
      <c r="H364" s="149"/>
      <c r="I364"/>
      <c r="J364" s="144"/>
      <c r="K364" s="144"/>
      <c r="L364" s="150"/>
      <c r="M364" s="7"/>
      <c r="N364" s="8"/>
      <c r="O364" s="147"/>
      <c r="P364"/>
      <c r="Q364"/>
      <c r="R364"/>
      <c r="S364"/>
      <c r="T364"/>
      <c r="U364"/>
      <c r="AE364" s="73" t="str">
        <f t="shared" si="13"/>
        <v>7711E107C</v>
      </c>
      <c r="AF364" s="73" t="str">
        <f t="shared" si="14"/>
        <v>7711</v>
      </c>
    </row>
    <row r="365" spans="1:32" s="2" customFormat="1" x14ac:dyDescent="0.25">
      <c r="A365" s="1" t="s">
        <v>471</v>
      </c>
      <c r="B365" s="1"/>
      <c r="C365" s="142"/>
      <c r="D365" s="36"/>
      <c r="E365" s="37"/>
      <c r="F365" s="39"/>
      <c r="G365" s="149"/>
      <c r="H365" s="149"/>
      <c r="I365"/>
      <c r="J365" s="144"/>
      <c r="K365" s="144"/>
      <c r="L365" s="150"/>
      <c r="M365" s="7"/>
      <c r="N365" s="8"/>
      <c r="O365" s="147"/>
      <c r="P365"/>
      <c r="Q365"/>
      <c r="R365"/>
      <c r="S365"/>
      <c r="T365"/>
      <c r="U365"/>
      <c r="AE365" s="73" t="str">
        <f t="shared" si="13"/>
        <v>7900E107C</v>
      </c>
      <c r="AF365" s="73" t="str">
        <f t="shared" si="14"/>
        <v>7900</v>
      </c>
    </row>
    <row r="366" spans="1:32" s="2" customFormat="1" x14ac:dyDescent="0.25">
      <c r="A366" s="1"/>
      <c r="B366" s="1" t="s">
        <v>472</v>
      </c>
      <c r="C366" s="76"/>
      <c r="F366" s="3"/>
      <c r="G366" s="78"/>
      <c r="H366" s="149"/>
      <c r="I366"/>
      <c r="J366" s="79"/>
      <c r="K366" s="79"/>
      <c r="L366" s="124"/>
      <c r="M366" s="7"/>
      <c r="N366" s="8"/>
      <c r="O366" s="147"/>
      <c r="P366"/>
      <c r="Q366"/>
      <c r="R366"/>
      <c r="S366"/>
      <c r="T366"/>
      <c r="U366"/>
      <c r="AE366" s="73" t="str">
        <f t="shared" si="13"/>
        <v>0000E107C</v>
      </c>
      <c r="AF366" s="73" t="str">
        <f t="shared" si="14"/>
        <v>0000</v>
      </c>
    </row>
    <row r="367" spans="1:32" s="2" customFormat="1" x14ac:dyDescent="0.25">
      <c r="A367" s="93"/>
      <c r="B367" s="1"/>
      <c r="C367" s="66" t="s">
        <v>473</v>
      </c>
      <c r="D367" s="67"/>
      <c r="E367" s="153"/>
      <c r="F367" s="3"/>
      <c r="G367" s="70">
        <v>7000</v>
      </c>
      <c r="H367" s="71"/>
      <c r="I367" s="71" t="s">
        <v>474</v>
      </c>
      <c r="J367" s="71" t="s">
        <v>475</v>
      </c>
      <c r="K367" s="71" t="s">
        <v>475</v>
      </c>
      <c r="L367" s="154">
        <f>'[1]Other costs and income'!J307</f>
        <v>-66970</v>
      </c>
      <c r="M367" s="7"/>
      <c r="N367" s="8"/>
      <c r="O367" s="147"/>
      <c r="P367"/>
      <c r="Q367"/>
      <c r="R367"/>
      <c r="S367"/>
      <c r="T367"/>
      <c r="U367"/>
      <c r="AE367" s="73" t="str">
        <f t="shared" si="13"/>
        <v>7200E107C</v>
      </c>
      <c r="AF367" s="73" t="str">
        <f t="shared" si="14"/>
        <v>7200</v>
      </c>
    </row>
    <row r="368" spans="1:32" s="2" customFormat="1" x14ac:dyDescent="0.25">
      <c r="A368" s="93"/>
      <c r="B368" s="1"/>
      <c r="C368" s="66"/>
      <c r="D368" s="67"/>
      <c r="E368" s="153"/>
      <c r="F368" s="3"/>
      <c r="G368" s="70"/>
      <c r="H368" s="71"/>
      <c r="I368" s="71"/>
      <c r="J368" s="71"/>
      <c r="K368" s="71"/>
      <c r="L368" s="154"/>
      <c r="M368" s="7"/>
      <c r="N368" s="8"/>
      <c r="O368" s="147"/>
      <c r="P368"/>
      <c r="Q368"/>
      <c r="R368"/>
      <c r="S368"/>
      <c r="T368"/>
      <c r="U368"/>
      <c r="AE368" s="73" t="str">
        <f t="shared" si="13"/>
        <v>7300E107C</v>
      </c>
      <c r="AF368" s="73" t="str">
        <f t="shared" si="14"/>
        <v>7300</v>
      </c>
    </row>
    <row r="369" spans="1:32" s="2" customFormat="1" x14ac:dyDescent="0.25">
      <c r="A369" s="93"/>
      <c r="B369" s="1"/>
      <c r="C369" s="66" t="s">
        <v>476</v>
      </c>
      <c r="D369" s="67"/>
      <c r="E369" s="153"/>
      <c r="F369" s="3"/>
      <c r="G369" s="70">
        <v>7000</v>
      </c>
      <c r="H369" s="71"/>
      <c r="I369" s="71" t="s">
        <v>477</v>
      </c>
      <c r="J369" s="71" t="s">
        <v>478</v>
      </c>
      <c r="K369" s="71" t="s">
        <v>478</v>
      </c>
      <c r="L369" s="154">
        <f>'[1]Other costs and income'!J309-M348</f>
        <v>0</v>
      </c>
      <c r="M369" s="7"/>
      <c r="N369" s="8"/>
      <c r="O369" s="147"/>
      <c r="P369"/>
      <c r="Q369"/>
      <c r="R369"/>
      <c r="S369"/>
      <c r="T369"/>
      <c r="U369"/>
      <c r="AE369" s="73" t="str">
        <f t="shared" si="13"/>
        <v>0000E107C</v>
      </c>
      <c r="AF369" s="73" t="str">
        <f t="shared" si="14"/>
        <v>0000</v>
      </c>
    </row>
    <row r="370" spans="1:32" s="2" customFormat="1" x14ac:dyDescent="0.25">
      <c r="A370" s="93"/>
      <c r="B370" s="93"/>
      <c r="C370" s="86" t="s">
        <v>479</v>
      </c>
      <c r="D370" s="86"/>
      <c r="E370" s="86"/>
      <c r="F370" s="86"/>
      <c r="G370" s="70">
        <v>7000</v>
      </c>
      <c r="H370" s="71"/>
      <c r="I370" s="71" t="s">
        <v>480</v>
      </c>
      <c r="J370" s="71" t="s">
        <v>481</v>
      </c>
      <c r="K370" s="71" t="s">
        <v>481</v>
      </c>
      <c r="L370" s="154">
        <f>'[1]Other costs and income'!J310-M349</f>
        <v>-17560</v>
      </c>
      <c r="M370" s="7"/>
      <c r="N370" s="8"/>
      <c r="O370" s="147"/>
      <c r="P370"/>
      <c r="Q370"/>
      <c r="R370"/>
      <c r="S370"/>
      <c r="T370"/>
      <c r="U370"/>
      <c r="AE370" s="73" t="str">
        <f t="shared" si="13"/>
        <v>0000E107C</v>
      </c>
      <c r="AF370" s="73" t="str">
        <f t="shared" si="14"/>
        <v>0000</v>
      </c>
    </row>
    <row r="371" spans="1:32" s="2" customFormat="1" x14ac:dyDescent="0.25">
      <c r="A371" s="1"/>
      <c r="B371" s="1"/>
      <c r="C371" s="2" t="s">
        <v>482</v>
      </c>
      <c r="F371" s="3"/>
      <c r="G371" s="70">
        <v>7000</v>
      </c>
      <c r="H371" s="71"/>
      <c r="I371" s="71" t="s">
        <v>483</v>
      </c>
      <c r="J371" s="71" t="s">
        <v>481</v>
      </c>
      <c r="K371" s="71" t="s">
        <v>481</v>
      </c>
      <c r="L371" s="154">
        <f>'[1]Other costs and income'!J311-M350</f>
        <v>-102749</v>
      </c>
      <c r="M371" s="7"/>
      <c r="N371" s="8"/>
      <c r="O371" s="147"/>
      <c r="P371"/>
      <c r="Q371"/>
      <c r="R371"/>
      <c r="S371"/>
      <c r="T371"/>
      <c r="U371"/>
      <c r="AE371" s="73" t="str">
        <f t="shared" si="13"/>
        <v>7450E107C</v>
      </c>
      <c r="AF371" s="73" t="str">
        <f t="shared" si="14"/>
        <v>7450</v>
      </c>
    </row>
    <row r="372" spans="1:32" s="2" customFormat="1" x14ac:dyDescent="0.25">
      <c r="A372" s="1"/>
      <c r="B372" s="1"/>
      <c r="C372" s="2" t="s">
        <v>484</v>
      </c>
      <c r="F372" s="3"/>
      <c r="G372" s="70">
        <v>7000</v>
      </c>
      <c r="H372" s="71"/>
      <c r="I372" s="71" t="s">
        <v>485</v>
      </c>
      <c r="J372" s="71" t="s">
        <v>478</v>
      </c>
      <c r="K372" s="71" t="s">
        <v>478</v>
      </c>
      <c r="L372" s="154">
        <f>'[1]Other costs and income'!J312-M351</f>
        <v>0</v>
      </c>
      <c r="M372" s="7"/>
      <c r="N372" s="8"/>
      <c r="O372" s="147"/>
      <c r="P372"/>
      <c r="Q372"/>
      <c r="R372"/>
      <c r="S372"/>
      <c r="T372"/>
      <c r="U372"/>
      <c r="AE372" s="73" t="str">
        <f t="shared" si="13"/>
        <v>7451E107C</v>
      </c>
      <c r="AF372" s="73" t="str">
        <f t="shared" si="14"/>
        <v>7451</v>
      </c>
    </row>
    <row r="373" spans="1:32" s="2" customFormat="1" x14ac:dyDescent="0.25">
      <c r="A373" s="93"/>
      <c r="B373" s="1"/>
      <c r="C373" s="66" t="s">
        <v>486</v>
      </c>
      <c r="D373" s="67"/>
      <c r="E373" s="153"/>
      <c r="F373" s="3"/>
      <c r="G373" s="70">
        <v>7001</v>
      </c>
      <c r="H373" s="71"/>
      <c r="I373" s="71"/>
      <c r="J373" s="71" t="s">
        <v>481</v>
      </c>
      <c r="K373" s="71" t="s">
        <v>481</v>
      </c>
      <c r="L373" s="154">
        <f>'[1]Other costs and income'!J313-M349</f>
        <v>0</v>
      </c>
      <c r="M373" s="7"/>
      <c r="N373" s="8"/>
      <c r="O373" s="147"/>
      <c r="P373"/>
      <c r="Q373"/>
      <c r="R373"/>
      <c r="S373"/>
      <c r="T373"/>
      <c r="U373"/>
      <c r="AE373" s="73" t="str">
        <f t="shared" si="13"/>
        <v>7452E107C</v>
      </c>
      <c r="AF373" s="73" t="str">
        <f t="shared" si="14"/>
        <v>7452</v>
      </c>
    </row>
    <row r="374" spans="1:32" s="2" customFormat="1" x14ac:dyDescent="0.25">
      <c r="A374" s="1"/>
      <c r="B374" s="1"/>
      <c r="C374" s="66" t="s">
        <v>487</v>
      </c>
      <c r="D374" s="67"/>
      <c r="E374" s="153"/>
      <c r="F374" s="3"/>
      <c r="G374" s="70">
        <v>7010</v>
      </c>
      <c r="H374" s="71"/>
      <c r="I374" s="71"/>
      <c r="J374" s="71" t="s">
        <v>488</v>
      </c>
      <c r="K374" s="71" t="s">
        <v>488</v>
      </c>
      <c r="L374" s="154">
        <f>'[1]Other costs and income'!J314-M352</f>
        <v>0</v>
      </c>
      <c r="M374" s="7"/>
      <c r="N374" s="8"/>
      <c r="O374" s="147"/>
      <c r="P374"/>
      <c r="Q374"/>
      <c r="R374"/>
      <c r="S374"/>
      <c r="T374"/>
      <c r="U374"/>
      <c r="AE374" s="73" t="str">
        <f t="shared" si="13"/>
        <v>0000E107C</v>
      </c>
      <c r="AF374" s="73" t="str">
        <f t="shared" si="14"/>
        <v>0000</v>
      </c>
    </row>
    <row r="375" spans="1:32" s="2" customFormat="1" x14ac:dyDescent="0.25">
      <c r="A375" s="93"/>
      <c r="B375" s="1"/>
      <c r="C375" s="66" t="s">
        <v>489</v>
      </c>
      <c r="D375" s="67"/>
      <c r="E375" s="153"/>
      <c r="F375" s="3"/>
      <c r="G375" s="70">
        <v>7140</v>
      </c>
      <c r="H375" s="71"/>
      <c r="I375" s="71"/>
      <c r="J375" s="71" t="s">
        <v>490</v>
      </c>
      <c r="K375" s="71" t="s">
        <v>490</v>
      </c>
      <c r="L375" s="154">
        <f>'[1]Other costs and income'!J316-M354</f>
        <v>0</v>
      </c>
      <c r="M375" s="7"/>
      <c r="N375" s="8"/>
      <c r="O375" s="147"/>
      <c r="P375"/>
      <c r="Q375"/>
      <c r="R375"/>
      <c r="S375"/>
      <c r="T375"/>
      <c r="U375"/>
      <c r="AE375" s="73" t="str">
        <f t="shared" si="13"/>
        <v>0000E107C</v>
      </c>
      <c r="AF375" s="73" t="str">
        <f t="shared" si="14"/>
        <v>0000</v>
      </c>
    </row>
    <row r="376" spans="1:32" s="2" customFormat="1" x14ac:dyDescent="0.25">
      <c r="A376" s="93"/>
      <c r="B376" s="1"/>
      <c r="C376" s="66" t="s">
        <v>491</v>
      </c>
      <c r="D376" s="67"/>
      <c r="E376" s="153"/>
      <c r="F376" s="3"/>
      <c r="G376" s="70">
        <v>7141</v>
      </c>
      <c r="H376" s="71"/>
      <c r="I376" s="71"/>
      <c r="J376" s="71" t="s">
        <v>490</v>
      </c>
      <c r="K376" s="71" t="s">
        <v>490</v>
      </c>
      <c r="L376" s="154">
        <f>'[1]Other costs and income'!J317-M355</f>
        <v>0</v>
      </c>
      <c r="M376" s="7"/>
      <c r="N376" s="8"/>
      <c r="O376" s="147"/>
      <c r="P376"/>
      <c r="Q376"/>
      <c r="R376"/>
      <c r="S376"/>
      <c r="T376"/>
      <c r="U376"/>
      <c r="AE376" s="73" t="str">
        <f t="shared" si="13"/>
        <v>7800E107C</v>
      </c>
      <c r="AF376" s="73" t="str">
        <f t="shared" si="14"/>
        <v>7800</v>
      </c>
    </row>
    <row r="377" spans="1:32" s="2" customFormat="1" x14ac:dyDescent="0.25">
      <c r="A377" s="93"/>
      <c r="B377" s="1"/>
      <c r="C377" s="66" t="s">
        <v>492</v>
      </c>
      <c r="D377" s="67"/>
      <c r="E377" s="153"/>
      <c r="F377" s="3"/>
      <c r="G377" s="70">
        <v>7142</v>
      </c>
      <c r="H377" s="71"/>
      <c r="I377" s="71"/>
      <c r="J377" s="71" t="s">
        <v>490</v>
      </c>
      <c r="K377" s="71" t="s">
        <v>490</v>
      </c>
      <c r="L377" s="154">
        <f>'[1]Other costs and income'!J318-M356</f>
        <v>0</v>
      </c>
      <c r="M377" s="7"/>
      <c r="N377" s="8"/>
      <c r="O377" s="147"/>
      <c r="P377"/>
      <c r="Q377"/>
      <c r="R377"/>
      <c r="S377"/>
      <c r="T377"/>
      <c r="U377"/>
      <c r="AE377" s="73" t="str">
        <f t="shared" si="13"/>
        <v>0000E107C</v>
      </c>
      <c r="AF377" s="73" t="str">
        <f t="shared" si="14"/>
        <v>0000</v>
      </c>
    </row>
    <row r="378" spans="1:32" s="2" customFormat="1" x14ac:dyDescent="0.25">
      <c r="A378" s="93"/>
      <c r="B378" s="1"/>
      <c r="C378" s="66" t="s">
        <v>493</v>
      </c>
      <c r="D378" s="67"/>
      <c r="E378" s="153"/>
      <c r="F378" s="3"/>
      <c r="G378" s="70">
        <v>7143</v>
      </c>
      <c r="H378" s="71"/>
      <c r="I378" s="71"/>
      <c r="J378" s="71" t="s">
        <v>490</v>
      </c>
      <c r="K378" s="71" t="s">
        <v>490</v>
      </c>
      <c r="L378" s="154">
        <f>'[1]Other costs and income'!J319-M357</f>
        <v>0</v>
      </c>
      <c r="M378" s="7"/>
      <c r="N378" s="8"/>
      <c r="O378" s="147"/>
      <c r="P378"/>
      <c r="Q378"/>
      <c r="R378"/>
      <c r="S378"/>
      <c r="T378"/>
      <c r="U378"/>
      <c r="AE378" s="73" t="str">
        <f t="shared" si="13"/>
        <v>0000E107C</v>
      </c>
      <c r="AF378" s="73" t="str">
        <f t="shared" si="14"/>
        <v>0000</v>
      </c>
    </row>
    <row r="379" spans="1:32" s="2" customFormat="1" x14ac:dyDescent="0.25">
      <c r="A379" s="93"/>
      <c r="B379" s="1"/>
      <c r="C379" s="66" t="s">
        <v>494</v>
      </c>
      <c r="D379" s="67"/>
      <c r="E379" s="153"/>
      <c r="F379" s="3"/>
      <c r="G379" s="70">
        <v>7144</v>
      </c>
      <c r="H379" s="71"/>
      <c r="I379" s="71"/>
      <c r="J379" s="71" t="s">
        <v>490</v>
      </c>
      <c r="K379" s="71" t="s">
        <v>490</v>
      </c>
      <c r="L379" s="154">
        <f>'[1]Other costs and income'!J320-M358</f>
        <v>0</v>
      </c>
      <c r="M379" s="7"/>
      <c r="N379" s="8"/>
      <c r="O379" s="147"/>
      <c r="P379"/>
      <c r="Q379"/>
      <c r="R379"/>
      <c r="S379"/>
      <c r="T379"/>
      <c r="U379"/>
      <c r="AE379" s="73" t="str">
        <f t="shared" si="13"/>
        <v>7940E107C</v>
      </c>
      <c r="AF379" s="73" t="str">
        <f t="shared" si="14"/>
        <v>7940</v>
      </c>
    </row>
    <row r="380" spans="1:32" s="2" customFormat="1" x14ac:dyDescent="0.25">
      <c r="A380" s="93"/>
      <c r="B380" s="1"/>
      <c r="C380" s="66" t="s">
        <v>495</v>
      </c>
      <c r="D380" s="67"/>
      <c r="E380" s="153"/>
      <c r="F380" s="3"/>
      <c r="G380" s="70">
        <v>7146</v>
      </c>
      <c r="H380" s="71"/>
      <c r="I380" s="71"/>
      <c r="J380" s="71" t="s">
        <v>490</v>
      </c>
      <c r="K380" s="71" t="s">
        <v>490</v>
      </c>
      <c r="L380" s="154">
        <f>'[1]Other costs and income'!J321-M359</f>
        <v>0</v>
      </c>
      <c r="M380" s="7"/>
      <c r="N380" s="8"/>
      <c r="O380" s="147"/>
      <c r="P380"/>
      <c r="Q380"/>
      <c r="R380"/>
      <c r="S380"/>
      <c r="T380"/>
      <c r="U380"/>
      <c r="AE380" s="73" t="str">
        <f t="shared" si="13"/>
        <v>0000E107C</v>
      </c>
      <c r="AF380" s="73" t="str">
        <f t="shared" si="14"/>
        <v>0000</v>
      </c>
    </row>
    <row r="381" spans="1:32" s="2" customFormat="1" x14ac:dyDescent="0.25">
      <c r="A381" s="1"/>
      <c r="B381" s="1" t="s">
        <v>496</v>
      </c>
      <c r="C381" s="76"/>
      <c r="E381" s="37"/>
      <c r="F381" s="3"/>
      <c r="G381" s="78"/>
      <c r="H381" s="149"/>
      <c r="I381"/>
      <c r="J381" s="79"/>
      <c r="K381" s="79"/>
      <c r="L381" s="88"/>
      <c r="M381" s="7"/>
      <c r="N381" s="8"/>
      <c r="O381" s="101"/>
      <c r="P381"/>
      <c r="Q381"/>
      <c r="R381"/>
      <c r="S381"/>
      <c r="T381"/>
      <c r="U381"/>
      <c r="AE381" s="73" t="str">
        <f t="shared" si="13"/>
        <v>0000E107C</v>
      </c>
      <c r="AF381" s="73" t="str">
        <f t="shared" si="14"/>
        <v>0000</v>
      </c>
    </row>
    <row r="382" spans="1:32" s="2" customFormat="1" x14ac:dyDescent="0.25">
      <c r="A382" s="1"/>
      <c r="B382" s="1"/>
      <c r="C382" s="66" t="s">
        <v>497</v>
      </c>
      <c r="D382" s="67"/>
      <c r="E382" s="75"/>
      <c r="F382" s="3"/>
      <c r="G382" s="81">
        <v>7192</v>
      </c>
      <c r="H382" s="70"/>
      <c r="I382" s="70"/>
      <c r="J382" s="71" t="s">
        <v>498</v>
      </c>
      <c r="K382" s="71" t="s">
        <v>498</v>
      </c>
      <c r="L382" s="154">
        <f>'[1]Other costs and income'!J323-M361</f>
        <v>0</v>
      </c>
      <c r="M382" s="7"/>
      <c r="N382" s="8"/>
      <c r="O382"/>
      <c r="P382"/>
      <c r="Q382"/>
      <c r="R382"/>
      <c r="S382"/>
      <c r="T382"/>
      <c r="U382"/>
      <c r="AE382" s="73" t="str">
        <f t="shared" si="13"/>
        <v>0000E107C</v>
      </c>
      <c r="AF382" s="73" t="str">
        <f t="shared" si="14"/>
        <v>0000</v>
      </c>
    </row>
    <row r="383" spans="1:32" s="2" customFormat="1" ht="21" customHeight="1" x14ac:dyDescent="0.25">
      <c r="A383" s="136"/>
      <c r="B383" s="137"/>
      <c r="C383" s="66" t="s">
        <v>499</v>
      </c>
      <c r="D383" s="67"/>
      <c r="E383" s="75"/>
      <c r="F383" s="3"/>
      <c r="G383" s="81">
        <v>7191</v>
      </c>
      <c r="H383" s="70"/>
      <c r="I383" s="70"/>
      <c r="J383" s="71" t="s">
        <v>500</v>
      </c>
      <c r="K383" s="71" t="s">
        <v>500</v>
      </c>
      <c r="L383" s="154">
        <f>'[1]Other costs and income'!J324-M362</f>
        <v>0</v>
      </c>
      <c r="M383" s="7"/>
      <c r="N383" s="8"/>
      <c r="O383"/>
      <c r="P383"/>
      <c r="Q383"/>
      <c r="R383"/>
      <c r="S383"/>
      <c r="T383"/>
      <c r="U383"/>
      <c r="AE383" s="73" t="str">
        <f t="shared" si="13"/>
        <v>0000E107C</v>
      </c>
      <c r="AF383" s="73" t="str">
        <f t="shared" si="14"/>
        <v>0000</v>
      </c>
    </row>
    <row r="384" spans="1:32" s="2" customFormat="1" x14ac:dyDescent="0.25">
      <c r="A384" s="1"/>
      <c r="B384" s="1"/>
      <c r="C384" s="66" t="s">
        <v>501</v>
      </c>
      <c r="D384" s="67"/>
      <c r="E384" s="75"/>
      <c r="F384" s="3"/>
      <c r="G384" s="81">
        <v>7305</v>
      </c>
      <c r="H384" s="70"/>
      <c r="I384" s="70"/>
      <c r="J384" s="71" t="s">
        <v>502</v>
      </c>
      <c r="K384" s="71" t="s">
        <v>502</v>
      </c>
      <c r="L384" s="154">
        <f>'[1]Other costs and income'!J325-M363</f>
        <v>0</v>
      </c>
      <c r="M384" s="7"/>
      <c r="N384" s="65"/>
      <c r="O384"/>
      <c r="P384"/>
      <c r="Q384"/>
      <c r="R384"/>
      <c r="S384"/>
      <c r="T384"/>
      <c r="U384"/>
      <c r="AE384" s="73" t="str">
        <f t="shared" si="13"/>
        <v>0000E107C</v>
      </c>
      <c r="AF384" s="73" t="str">
        <f t="shared" si="14"/>
        <v>0000</v>
      </c>
    </row>
    <row r="385" spans="1:32" s="2" customFormat="1" x14ac:dyDescent="0.25">
      <c r="A385" s="1"/>
      <c r="B385" s="1"/>
      <c r="C385" s="66" t="s">
        <v>503</v>
      </c>
      <c r="D385" s="67"/>
      <c r="E385" s="75"/>
      <c r="F385" s="3"/>
      <c r="G385" s="81">
        <v>7711</v>
      </c>
      <c r="H385" s="70"/>
      <c r="I385" s="70"/>
      <c r="J385" s="71" t="s">
        <v>502</v>
      </c>
      <c r="K385" s="71" t="s">
        <v>502</v>
      </c>
      <c r="L385" s="154">
        <f>'[1]Other costs and income'!J326-M364</f>
        <v>0</v>
      </c>
      <c r="M385" s="7"/>
      <c r="N385" s="8"/>
      <c r="O385"/>
      <c r="P385"/>
      <c r="Q385"/>
      <c r="R385"/>
      <c r="S385"/>
      <c r="T385"/>
      <c r="U385"/>
      <c r="AE385" s="73" t="str">
        <f t="shared" si="13"/>
        <v>0000E107C</v>
      </c>
      <c r="AF385" s="73" t="str">
        <f t="shared" si="14"/>
        <v>0000</v>
      </c>
    </row>
    <row r="386" spans="1:32" s="2" customFormat="1" x14ac:dyDescent="0.25">
      <c r="A386" s="1"/>
      <c r="B386" s="1"/>
      <c r="C386" s="66" t="s">
        <v>504</v>
      </c>
      <c r="D386" s="67"/>
      <c r="E386" s="75"/>
      <c r="F386" s="3"/>
      <c r="G386" s="81">
        <v>7900</v>
      </c>
      <c r="H386" s="70"/>
      <c r="I386" s="70"/>
      <c r="J386" s="71" t="s">
        <v>488</v>
      </c>
      <c r="K386" s="71" t="s">
        <v>488</v>
      </c>
      <c r="L386" s="154">
        <f>'[1]Other costs and income'!J327-M365</f>
        <v>0</v>
      </c>
      <c r="M386" s="7"/>
      <c r="N386" s="8"/>
      <c r="O386"/>
      <c r="P386"/>
      <c r="Q386"/>
      <c r="AE386" s="73" t="str">
        <f t="shared" si="13"/>
        <v>0000E107C</v>
      </c>
      <c r="AF386" s="73" t="str">
        <f t="shared" si="14"/>
        <v>0000</v>
      </c>
    </row>
    <row r="387" spans="1:32" s="2" customFormat="1" x14ac:dyDescent="0.25">
      <c r="A387" s="1"/>
      <c r="B387" s="1" t="s">
        <v>505</v>
      </c>
      <c r="C387" s="76"/>
      <c r="F387" s="3"/>
      <c r="G387" s="78"/>
      <c r="H387" s="149"/>
      <c r="I387"/>
      <c r="J387" s="79"/>
      <c r="K387" s="79"/>
      <c r="L387" s="88"/>
      <c r="M387" s="7"/>
      <c r="N387" s="8"/>
      <c r="O387"/>
      <c r="P387"/>
      <c r="Q387"/>
      <c r="AE387" s="73" t="str">
        <f t="shared" si="13"/>
        <v>0000E107C</v>
      </c>
      <c r="AF387" s="73" t="str">
        <f t="shared" si="14"/>
        <v>0000</v>
      </c>
    </row>
    <row r="388" spans="1:32" s="2" customFormat="1" x14ac:dyDescent="0.25">
      <c r="A388" s="1"/>
      <c r="B388" s="1"/>
      <c r="C388" s="66" t="s">
        <v>506</v>
      </c>
      <c r="D388" s="67"/>
      <c r="E388" s="75"/>
      <c r="F388" s="3"/>
      <c r="G388" s="81">
        <v>7200</v>
      </c>
      <c r="H388" s="70"/>
      <c r="I388" s="70"/>
      <c r="J388" s="71" t="s">
        <v>507</v>
      </c>
      <c r="K388" s="71" t="s">
        <v>507</v>
      </c>
      <c r="L388" s="155">
        <f>'[1]Other costs and income'!J330</f>
        <v>0</v>
      </c>
      <c r="M388" s="7"/>
      <c r="N388" s="8"/>
      <c r="O388"/>
      <c r="P388"/>
      <c r="Q388"/>
      <c r="AE388" s="73" t="str">
        <f t="shared" si="13"/>
        <v>0000E107C</v>
      </c>
      <c r="AF388" s="73" t="str">
        <f t="shared" si="14"/>
        <v>0000</v>
      </c>
    </row>
    <row r="389" spans="1:32" s="2" customFormat="1" x14ac:dyDescent="0.25">
      <c r="A389" s="1"/>
      <c r="B389" s="1"/>
      <c r="C389" s="66" t="s">
        <v>508</v>
      </c>
      <c r="D389" s="67"/>
      <c r="E389" s="75"/>
      <c r="F389" s="3"/>
      <c r="G389" s="81">
        <v>7300</v>
      </c>
      <c r="H389" s="70"/>
      <c r="I389" s="70"/>
      <c r="J389" s="71" t="s">
        <v>502</v>
      </c>
      <c r="K389" s="71" t="s">
        <v>502</v>
      </c>
      <c r="L389" s="154">
        <f>'[1]Other costs and income'!J331-M368</f>
        <v>-9000</v>
      </c>
      <c r="M389" s="7"/>
      <c r="N389" s="8"/>
      <c r="O389"/>
      <c r="P389"/>
      <c r="Q389"/>
      <c r="AE389" s="73" t="str">
        <f t="shared" si="13"/>
        <v>0000E107C</v>
      </c>
      <c r="AF389" s="73" t="str">
        <f t="shared" si="14"/>
        <v>0000</v>
      </c>
    </row>
    <row r="390" spans="1:32" s="2" customFormat="1" x14ac:dyDescent="0.25">
      <c r="A390" s="1"/>
      <c r="B390" s="1"/>
      <c r="C390" s="76"/>
      <c r="E390" s="37"/>
      <c r="F390" s="3"/>
      <c r="G390" s="78"/>
      <c r="H390" s="149"/>
      <c r="I390"/>
      <c r="J390" s="79"/>
      <c r="K390" s="79"/>
      <c r="L390" s="88"/>
      <c r="M390" s="7"/>
      <c r="N390" s="8"/>
      <c r="O390" s="101"/>
      <c r="P390"/>
      <c r="Q390"/>
      <c r="AE390" s="73" t="str">
        <f t="shared" si="13"/>
        <v>0000E107C</v>
      </c>
      <c r="AF390" s="73" t="str">
        <f t="shared" si="14"/>
        <v>0000</v>
      </c>
    </row>
    <row r="391" spans="1:32" s="2" customFormat="1" x14ac:dyDescent="0.25">
      <c r="A391" s="1"/>
      <c r="B391" s="1" t="s">
        <v>509</v>
      </c>
      <c r="C391" s="76"/>
      <c r="E391" s="37"/>
      <c r="F391" s="3"/>
      <c r="G391" s="78"/>
      <c r="H391" s="149"/>
      <c r="I391"/>
      <c r="J391" s="79"/>
      <c r="K391" s="79"/>
      <c r="L391" s="88"/>
      <c r="M391" s="7"/>
      <c r="N391" s="8"/>
      <c r="O391"/>
      <c r="P391"/>
      <c r="Q391"/>
      <c r="AE391" s="73" t="str">
        <f t="shared" si="13"/>
        <v>0000E107C</v>
      </c>
      <c r="AF391" s="73" t="str">
        <f t="shared" si="14"/>
        <v>0000</v>
      </c>
    </row>
    <row r="392" spans="1:32" s="2" customFormat="1" x14ac:dyDescent="0.25">
      <c r="A392" s="1"/>
      <c r="B392" s="1"/>
      <c r="C392" s="66" t="s">
        <v>510</v>
      </c>
      <c r="D392" s="67"/>
      <c r="E392" s="75"/>
      <c r="F392" s="3"/>
      <c r="G392" s="81">
        <v>7450</v>
      </c>
      <c r="H392" s="70"/>
      <c r="I392" s="70"/>
      <c r="J392" s="71" t="s">
        <v>511</v>
      </c>
      <c r="K392" s="71" t="s">
        <v>511</v>
      </c>
      <c r="L392" s="154">
        <f>'[1]Other costs and income'!J334-M371</f>
        <v>0</v>
      </c>
      <c r="M392" s="7"/>
      <c r="N392" s="8"/>
      <c r="O392" s="7"/>
      <c r="P392" s="7"/>
      <c r="Q392" s="7"/>
      <c r="R392" s="86"/>
      <c r="S392" s="86"/>
      <c r="T392" s="86"/>
      <c r="U392" s="86"/>
      <c r="V392" s="86"/>
      <c r="AE392" s="73" t="str">
        <f t="shared" si="13"/>
        <v>0000E107C</v>
      </c>
      <c r="AF392" s="73" t="str">
        <f t="shared" si="14"/>
        <v>0000</v>
      </c>
    </row>
    <row r="393" spans="1:32" s="2" customFormat="1" x14ac:dyDescent="0.25">
      <c r="A393" s="1"/>
      <c r="B393" s="1"/>
      <c r="C393" s="66" t="s">
        <v>512</v>
      </c>
      <c r="D393" s="67"/>
      <c r="E393" s="75"/>
      <c r="F393" s="3"/>
      <c r="G393" s="81">
        <v>7451</v>
      </c>
      <c r="H393" s="70"/>
      <c r="I393" s="70"/>
      <c r="J393" s="71" t="s">
        <v>513</v>
      </c>
      <c r="K393" s="71" t="s">
        <v>513</v>
      </c>
      <c r="L393" s="154">
        <f>'[1]Other costs and income'!J335-M372</f>
        <v>0</v>
      </c>
      <c r="M393" s="7"/>
      <c r="N393" s="6"/>
      <c r="O393"/>
      <c r="P393"/>
      <c r="Q393"/>
      <c r="AE393" s="73" t="str">
        <f t="shared" si="13"/>
        <v>0000E107C</v>
      </c>
      <c r="AF393" s="73" t="str">
        <f t="shared" si="14"/>
        <v>0000</v>
      </c>
    </row>
    <row r="394" spans="1:32" s="2" customFormat="1" x14ac:dyDescent="0.25">
      <c r="A394" s="1"/>
      <c r="B394" s="1"/>
      <c r="C394" s="66" t="s">
        <v>514</v>
      </c>
      <c r="D394" s="67"/>
      <c r="E394" s="75"/>
      <c r="F394" s="3"/>
      <c r="G394" s="81">
        <v>7452</v>
      </c>
      <c r="H394" s="70"/>
      <c r="I394" s="70"/>
      <c r="J394" s="71" t="s">
        <v>511</v>
      </c>
      <c r="K394" s="71" t="s">
        <v>511</v>
      </c>
      <c r="L394" s="154">
        <f>'[1]Other costs and income'!J336-M373</f>
        <v>0</v>
      </c>
      <c r="M394" s="7"/>
      <c r="N394" s="6"/>
      <c r="O394" s="7"/>
      <c r="P394" s="7"/>
      <c r="Q394" s="7"/>
      <c r="R394" s="86"/>
      <c r="S394" s="86"/>
      <c r="T394" s="86"/>
      <c r="U394" s="86"/>
      <c r="V394" s="86"/>
      <c r="AE394" s="73" t="str">
        <f t="shared" si="13"/>
        <v>0000E107C</v>
      </c>
      <c r="AF394" s="73" t="str">
        <f t="shared" si="14"/>
        <v>0000</v>
      </c>
    </row>
    <row r="395" spans="1:32" s="2" customFormat="1" x14ac:dyDescent="0.25">
      <c r="A395" s="1"/>
      <c r="B395" s="1"/>
      <c r="C395" s="76"/>
      <c r="E395" s="37"/>
      <c r="F395" s="3"/>
      <c r="G395" s="78"/>
      <c r="H395" s="149"/>
      <c r="I395"/>
      <c r="J395" s="79"/>
      <c r="K395" s="79"/>
      <c r="L395" s="88"/>
      <c r="M395" s="7"/>
      <c r="N395" s="6"/>
      <c r="O395"/>
      <c r="P395"/>
      <c r="Q395"/>
      <c r="AE395" s="73" t="str">
        <f t="shared" si="13"/>
        <v>0000E107C</v>
      </c>
      <c r="AF395" s="73" t="str">
        <f t="shared" si="14"/>
        <v>0000</v>
      </c>
    </row>
    <row r="396" spans="1:32" s="2" customFormat="1" x14ac:dyDescent="0.25">
      <c r="A396" s="1"/>
      <c r="B396" s="1" t="s">
        <v>515</v>
      </c>
      <c r="C396" s="76"/>
      <c r="E396" s="37"/>
      <c r="F396" s="3"/>
      <c r="G396" s="78"/>
      <c r="H396" s="149"/>
      <c r="I396"/>
      <c r="J396" s="79"/>
      <c r="K396" s="79"/>
      <c r="L396" s="88"/>
      <c r="M396" s="7"/>
      <c r="N396" s="6"/>
      <c r="O396"/>
      <c r="P396"/>
      <c r="Q396"/>
      <c r="AE396" s="73" t="str">
        <f t="shared" si="13"/>
        <v>0000E107C</v>
      </c>
      <c r="AF396" s="73" t="str">
        <f t="shared" si="14"/>
        <v>0000</v>
      </c>
    </row>
    <row r="397" spans="1:32" s="2" customFormat="1" x14ac:dyDescent="0.25">
      <c r="A397" s="1"/>
      <c r="B397" s="1"/>
      <c r="C397" s="66" t="s">
        <v>516</v>
      </c>
      <c r="D397" s="67"/>
      <c r="E397" s="75"/>
      <c r="F397" s="3"/>
      <c r="G397" s="81">
        <v>7800</v>
      </c>
      <c r="H397" s="70"/>
      <c r="I397" s="70"/>
      <c r="J397" s="71" t="s">
        <v>502</v>
      </c>
      <c r="K397" s="71" t="s">
        <v>502</v>
      </c>
      <c r="L397" s="154">
        <f>'[1]Other costs and income'!J339-M376</f>
        <v>-4300</v>
      </c>
      <c r="M397" s="7"/>
      <c r="N397" s="8"/>
      <c r="O397"/>
      <c r="P397"/>
      <c r="Q397"/>
      <c r="AE397" s="73" t="str">
        <f t="shared" si="13"/>
        <v>0000E107C</v>
      </c>
      <c r="AF397" s="73" t="str">
        <f t="shared" si="14"/>
        <v>0000</v>
      </c>
    </row>
    <row r="398" spans="1:32" s="2" customFormat="1" x14ac:dyDescent="0.25">
      <c r="A398" s="1"/>
      <c r="B398" s="1"/>
      <c r="C398" s="76"/>
      <c r="E398" s="37"/>
      <c r="F398" s="3"/>
      <c r="G398" s="78"/>
      <c r="H398" s="149"/>
      <c r="I398"/>
      <c r="J398" s="79"/>
      <c r="K398" s="79"/>
      <c r="L398" s="88"/>
      <c r="M398" s="7"/>
      <c r="N398" s="8"/>
      <c r="O398"/>
      <c r="P398"/>
      <c r="Q398"/>
      <c r="AE398" s="73" t="str">
        <f t="shared" si="13"/>
        <v>0000E107C</v>
      </c>
      <c r="AF398" s="73" t="str">
        <f t="shared" si="14"/>
        <v>0000</v>
      </c>
    </row>
    <row r="399" spans="1:32" s="2" customFormat="1" x14ac:dyDescent="0.25">
      <c r="A399" s="1"/>
      <c r="B399" s="1" t="s">
        <v>517</v>
      </c>
      <c r="C399" s="76"/>
      <c r="E399" s="37"/>
      <c r="F399" s="3"/>
      <c r="G399" s="78"/>
      <c r="H399" s="149"/>
      <c r="I399"/>
      <c r="J399" s="79"/>
      <c r="K399" s="79"/>
      <c r="L399" s="88"/>
      <c r="M399" s="7"/>
      <c r="N399" s="8"/>
      <c r="O399"/>
      <c r="P399"/>
      <c r="Q399"/>
      <c r="AE399" s="73" t="str">
        <f t="shared" si="13"/>
        <v>0000E107C</v>
      </c>
      <c r="AF399" s="73" t="str">
        <f t="shared" si="14"/>
        <v>0000</v>
      </c>
    </row>
    <row r="400" spans="1:32" s="2" customFormat="1" ht="28.5" customHeight="1" x14ac:dyDescent="0.25">
      <c r="A400" s="1"/>
      <c r="B400" s="1"/>
      <c r="C400" s="66" t="s">
        <v>517</v>
      </c>
      <c r="D400" s="67"/>
      <c r="E400" s="75"/>
      <c r="F400" s="3"/>
      <c r="G400" s="81">
        <v>7940</v>
      </c>
      <c r="H400" s="70"/>
      <c r="I400" s="70"/>
      <c r="J400" s="71" t="s">
        <v>502</v>
      </c>
      <c r="K400" s="71" t="s">
        <v>502</v>
      </c>
      <c r="L400" s="154">
        <f>'[1]Other costs and income'!J342-M379</f>
        <v>0</v>
      </c>
      <c r="M400" s="7"/>
      <c r="N400" s="8"/>
      <c r="O400"/>
      <c r="P400"/>
      <c r="Q400"/>
      <c r="AE400" s="73" t="str">
        <f t="shared" si="13"/>
        <v>0000E107C</v>
      </c>
      <c r="AF400" s="73" t="str">
        <f t="shared" si="14"/>
        <v>0000</v>
      </c>
    </row>
    <row r="401" spans="1:32" s="2" customFormat="1" ht="9.75" customHeight="1" x14ac:dyDescent="0.25">
      <c r="A401" s="1"/>
      <c r="B401" s="1"/>
      <c r="F401" s="3"/>
      <c r="G401" s="4"/>
      <c r="H401" s="149"/>
      <c r="I401"/>
      <c r="J401" s="5"/>
      <c r="K401" s="5"/>
      <c r="L401" s="124"/>
      <c r="M401" s="7"/>
      <c r="N401" s="6"/>
      <c r="O401"/>
      <c r="P401"/>
      <c r="Q401"/>
      <c r="AE401" s="73" t="str">
        <f t="shared" si="13"/>
        <v>0000E107C</v>
      </c>
      <c r="AF401" s="73" t="str">
        <f t="shared" si="14"/>
        <v>0000</v>
      </c>
    </row>
    <row r="402" spans="1:32" s="2" customFormat="1" ht="18.75" customHeight="1" x14ac:dyDescent="0.25">
      <c r="A402" s="36"/>
      <c r="B402" s="36"/>
      <c r="C402" s="152" t="s">
        <v>471</v>
      </c>
      <c r="D402" s="109"/>
      <c r="E402" s="110"/>
      <c r="F402" s="39"/>
      <c r="G402" s="57"/>
      <c r="H402" s="57"/>
      <c r="I402"/>
      <c r="J402" s="58"/>
      <c r="K402" s="58"/>
      <c r="L402" s="111">
        <f>SUM(L366:L401)</f>
        <v>-200579</v>
      </c>
      <c r="M402" s="7"/>
      <c r="N402" s="6"/>
      <c r="O402" s="7"/>
      <c r="P402" s="7"/>
      <c r="Q402" s="7"/>
      <c r="R402" s="86"/>
      <c r="S402" s="86"/>
      <c r="T402" s="86"/>
      <c r="U402" s="86"/>
      <c r="V402" s="86"/>
      <c r="W402" s="86"/>
      <c r="X402" s="86"/>
      <c r="Y402" s="86"/>
      <c r="AE402" s="73" t="str">
        <f t="shared" si="13"/>
        <v>0000E107C</v>
      </c>
      <c r="AF402" s="73" t="str">
        <f t="shared" si="14"/>
        <v>0000</v>
      </c>
    </row>
    <row r="403" spans="1:32" s="2" customFormat="1" ht="6" customHeight="1" x14ac:dyDescent="0.25">
      <c r="A403" s="1"/>
      <c r="B403" s="1"/>
      <c r="C403" s="142"/>
      <c r="D403" s="36"/>
      <c r="E403" s="37"/>
      <c r="F403" s="39"/>
      <c r="G403" s="149"/>
      <c r="H403" s="149"/>
      <c r="I403"/>
      <c r="J403" s="144"/>
      <c r="K403" s="144"/>
      <c r="L403" s="150"/>
      <c r="M403" s="7"/>
      <c r="N403" s="6"/>
      <c r="O403"/>
      <c r="P403"/>
      <c r="Q403"/>
      <c r="AE403" s="73" t="str">
        <f t="shared" si="13"/>
        <v>0000E107C</v>
      </c>
      <c r="AF403" s="73" t="str">
        <f t="shared" si="14"/>
        <v>0000</v>
      </c>
    </row>
    <row r="404" spans="1:32" s="2" customFormat="1" x14ac:dyDescent="0.25">
      <c r="A404" s="36"/>
      <c r="B404" s="36"/>
      <c r="C404" s="152" t="s">
        <v>518</v>
      </c>
      <c r="D404" s="109"/>
      <c r="E404" s="110"/>
      <c r="F404" s="39"/>
      <c r="G404" s="57"/>
      <c r="H404" s="57"/>
      <c r="I404"/>
      <c r="J404" s="58"/>
      <c r="K404" s="58"/>
      <c r="L404" s="111">
        <f>L402+L363</f>
        <v>1674317</v>
      </c>
      <c r="M404" s="7"/>
      <c r="N404" s="8"/>
      <c r="O404"/>
      <c r="P404"/>
      <c r="Q404"/>
      <c r="AE404" s="73" t="str">
        <f t="shared" si="13"/>
        <v>0000E107C</v>
      </c>
      <c r="AF404" s="73" t="str">
        <f t="shared" si="14"/>
        <v>0000</v>
      </c>
    </row>
    <row r="405" spans="1:32" s="2" customFormat="1" ht="15.75" thickBot="1" x14ac:dyDescent="0.3">
      <c r="A405" s="156"/>
      <c r="B405" s="156"/>
      <c r="C405" s="157"/>
      <c r="D405" s="157"/>
      <c r="E405" s="157"/>
      <c r="F405" s="158"/>
      <c r="G405" s="157"/>
      <c r="H405" s="157"/>
      <c r="I405" s="157"/>
      <c r="J405" s="159"/>
      <c r="K405" s="159"/>
      <c r="L405" s="160"/>
      <c r="M405" s="7"/>
      <c r="N405" s="161"/>
      <c r="O405"/>
      <c r="P405"/>
      <c r="Q405"/>
      <c r="AE405" s="73" t="str">
        <f t="shared" si="13"/>
        <v>0000E107C</v>
      </c>
      <c r="AF405" s="73" t="str">
        <f t="shared" si="14"/>
        <v>0000</v>
      </c>
    </row>
    <row r="406" spans="1:32" s="2" customFormat="1" ht="25.5" customHeight="1" thickTop="1" x14ac:dyDescent="0.25">
      <c r="A406" s="1"/>
      <c r="B406" s="1"/>
      <c r="F406" s="3"/>
      <c r="I406"/>
      <c r="J406" s="5"/>
      <c r="K406" s="5"/>
      <c r="L406" s="162"/>
      <c r="M406" s="7"/>
      <c r="N406" s="6"/>
      <c r="O406"/>
      <c r="P406"/>
      <c r="Q406"/>
      <c r="AE406" s="73" t="str">
        <f>TEXT(G427,"0000")&amp;""&amp;$L$14&amp;""&amp;H427</f>
        <v>0000</v>
      </c>
      <c r="AF406" s="73" t="str">
        <f t="shared" si="14"/>
        <v>0000</v>
      </c>
    </row>
    <row r="407" spans="1:32" s="2" customFormat="1" x14ac:dyDescent="0.25">
      <c r="A407" s="36" t="s">
        <v>519</v>
      </c>
      <c r="B407" s="1"/>
      <c r="F407" s="3"/>
      <c r="I407"/>
      <c r="J407" s="5"/>
      <c r="K407" s="5"/>
      <c r="L407" s="162"/>
      <c r="M407" s="7"/>
      <c r="N407" s="6"/>
      <c r="O407"/>
      <c r="P407"/>
      <c r="Q407"/>
    </row>
    <row r="408" spans="1:32" s="2" customFormat="1" x14ac:dyDescent="0.25">
      <c r="A408" s="1"/>
      <c r="B408" s="1"/>
      <c r="F408" s="3"/>
      <c r="G408" s="4"/>
      <c r="H408" s="4"/>
      <c r="I408"/>
      <c r="J408" s="5"/>
      <c r="K408" s="5"/>
      <c r="L408" s="6"/>
      <c r="M408" s="7"/>
      <c r="N408" s="6"/>
      <c r="O408"/>
      <c r="P408"/>
      <c r="Q408"/>
    </row>
    <row r="409" spans="1:32" s="2" customFormat="1" x14ac:dyDescent="0.25">
      <c r="A409" s="1" t="s">
        <v>520</v>
      </c>
      <c r="B409" s="1"/>
      <c r="F409" s="3"/>
      <c r="G409" s="4"/>
      <c r="H409" s="4"/>
      <c r="I409"/>
      <c r="J409" s="5"/>
      <c r="K409" s="5"/>
      <c r="L409" s="111">
        <f>L404</f>
        <v>1674317</v>
      </c>
      <c r="M409" s="7"/>
      <c r="N409" s="6"/>
      <c r="O409"/>
      <c r="P409"/>
      <c r="Q409"/>
    </row>
    <row r="410" spans="1:32" s="2" customFormat="1" x14ac:dyDescent="0.25">
      <c r="A410" s="5"/>
      <c r="B410" s="5"/>
      <c r="C410" s="5"/>
      <c r="D410" s="5"/>
      <c r="E410" s="5"/>
      <c r="F410" s="163"/>
      <c r="G410" s="5"/>
      <c r="H410" s="5"/>
      <c r="I410"/>
      <c r="J410" s="5"/>
      <c r="K410" s="5"/>
      <c r="L410" s="124"/>
      <c r="M410" s="7"/>
      <c r="N410" s="6"/>
      <c r="O410"/>
      <c r="P410"/>
      <c r="Q410"/>
    </row>
    <row r="411" spans="1:32" s="2" customFormat="1" x14ac:dyDescent="0.25">
      <c r="A411" s="36"/>
      <c r="B411" s="1" t="s">
        <v>521</v>
      </c>
      <c r="F411" s="3"/>
      <c r="G411" s="4"/>
      <c r="H411" s="4"/>
      <c r="I411"/>
      <c r="J411" s="5"/>
      <c r="K411" s="5"/>
      <c r="L411" s="124"/>
      <c r="M411" s="7"/>
      <c r="N411" s="6"/>
      <c r="O411"/>
      <c r="P411"/>
      <c r="Q411"/>
    </row>
    <row r="412" spans="1:32" s="2" customFormat="1" x14ac:dyDescent="0.25">
      <c r="A412" s="1"/>
      <c r="B412" s="1"/>
      <c r="C412" s="164" t="s">
        <v>522</v>
      </c>
      <c r="D412" s="67"/>
      <c r="E412" s="67"/>
      <c r="F412" s="83"/>
      <c r="G412" s="75"/>
      <c r="H412" s="37"/>
      <c r="I412"/>
      <c r="J412" s="5"/>
      <c r="K412" s="5"/>
      <c r="L412" s="165">
        <f>INT('[1]Income from LA'!G69+'[1]Income from LA'!G71)</f>
        <v>827466</v>
      </c>
      <c r="M412" s="7"/>
      <c r="N412" s="6"/>
      <c r="O412"/>
      <c r="P412"/>
      <c r="Q412"/>
    </row>
    <row r="413" spans="1:32" s="2" customFormat="1" x14ac:dyDescent="0.25">
      <c r="A413" s="1"/>
      <c r="B413" s="1"/>
      <c r="C413" s="2" t="s">
        <v>523</v>
      </c>
      <c r="L413" s="165">
        <f>INT('[1]Income from LA'!G105)</f>
        <v>167867</v>
      </c>
      <c r="M413" s="7"/>
      <c r="N413" s="6"/>
      <c r="O413"/>
      <c r="P413"/>
      <c r="Q413"/>
    </row>
    <row r="414" spans="1:32" s="2" customFormat="1" x14ac:dyDescent="0.25">
      <c r="A414" s="1"/>
      <c r="B414" s="1"/>
      <c r="C414" s="164" t="s">
        <v>524</v>
      </c>
      <c r="D414" s="67"/>
      <c r="E414" s="67"/>
      <c r="F414" s="83"/>
      <c r="G414" s="75"/>
      <c r="H414" s="37"/>
      <c r="I414"/>
      <c r="J414" s="5"/>
      <c r="K414" s="5"/>
      <c r="L414" s="165">
        <f>INT('[1]Income from LA'!G107)</f>
        <v>1756</v>
      </c>
      <c r="M414" s="7"/>
      <c r="N414" s="6"/>
      <c r="O414"/>
      <c r="P414"/>
      <c r="Q414"/>
    </row>
    <row r="415" spans="1:32" s="2" customFormat="1" x14ac:dyDescent="0.25">
      <c r="A415" s="1"/>
      <c r="B415" s="1"/>
      <c r="C415" s="164" t="s">
        <v>525</v>
      </c>
      <c r="D415" s="67"/>
      <c r="E415" s="67"/>
      <c r="F415" s="83"/>
      <c r="G415" s="75"/>
      <c r="H415" s="37"/>
      <c r="I415"/>
      <c r="J415" s="5"/>
      <c r="K415" s="5"/>
      <c r="L415" s="165">
        <f>'[1]Income from LA'!G87</f>
        <v>0</v>
      </c>
      <c r="M415" s="7"/>
      <c r="N415" s="6"/>
      <c r="O415"/>
      <c r="P415"/>
      <c r="Q415" s="7"/>
      <c r="R415" s="86"/>
      <c r="S415" s="86"/>
      <c r="T415" s="86"/>
      <c r="U415" s="86"/>
      <c r="V415" s="86"/>
      <c r="W415" s="86"/>
      <c r="X415" s="86"/>
      <c r="Y415" s="86"/>
      <c r="AE415" s="73" t="str">
        <f t="shared" ref="AE415:AE449" si="15">TEXT(G436,"0000")&amp;""&amp;$L$14&amp;""&amp;H436</f>
        <v>0000</v>
      </c>
      <c r="AF415" s="73" t="str">
        <f t="shared" ref="AF415:AF449" si="16">TEXT(G436,"0000")&amp;""&amp;$L$14&amp;""&amp;H436</f>
        <v>0000</v>
      </c>
    </row>
    <row r="416" spans="1:32" s="2" customFormat="1" x14ac:dyDescent="0.25">
      <c r="A416" s="1"/>
      <c r="B416" s="1"/>
      <c r="C416" s="166" t="s">
        <v>526</v>
      </c>
      <c r="F416" s="3"/>
      <c r="G416" s="4"/>
      <c r="H416" s="4"/>
      <c r="I416"/>
      <c r="J416" s="5"/>
      <c r="K416" s="5"/>
      <c r="L416" s="111">
        <f>SUM(L412:L415)</f>
        <v>997089</v>
      </c>
      <c r="M416" s="7"/>
      <c r="N416" s="6"/>
      <c r="O416"/>
      <c r="P416"/>
      <c r="Q416"/>
      <c r="AE416" s="73" t="str">
        <f t="shared" si="15"/>
        <v>0000</v>
      </c>
      <c r="AF416" s="73" t="str">
        <f t="shared" si="16"/>
        <v>0000</v>
      </c>
    </row>
    <row r="417" spans="1:32" s="2" customFormat="1" x14ac:dyDescent="0.25">
      <c r="A417" s="1"/>
      <c r="B417" s="1"/>
      <c r="F417" s="3"/>
      <c r="G417" s="4"/>
      <c r="H417" s="4"/>
      <c r="I417"/>
      <c r="J417" s="5"/>
      <c r="K417" s="5"/>
      <c r="L417" s="6"/>
      <c r="M417" s="7"/>
      <c r="N417" s="6"/>
      <c r="O417"/>
      <c r="P417"/>
      <c r="Q417"/>
      <c r="AE417" s="73" t="str">
        <f t="shared" si="15"/>
        <v>8160</v>
      </c>
      <c r="AF417" s="73" t="str">
        <f t="shared" si="16"/>
        <v>8160</v>
      </c>
    </row>
    <row r="418" spans="1:32" s="2" customFormat="1" x14ac:dyDescent="0.25">
      <c r="A418" s="1"/>
      <c r="B418" s="1" t="s">
        <v>527</v>
      </c>
      <c r="F418" s="3"/>
      <c r="G418" s="4"/>
      <c r="H418" s="4"/>
      <c r="I418"/>
      <c r="J418" s="5"/>
      <c r="K418" s="5"/>
      <c r="L418" s="6"/>
      <c r="M418" s="7"/>
      <c r="N418" s="6"/>
      <c r="O418"/>
      <c r="P418"/>
      <c r="Q418"/>
      <c r="AE418" s="73" t="str">
        <f t="shared" si="15"/>
        <v>0000</v>
      </c>
      <c r="AF418" s="73" t="str">
        <f t="shared" si="16"/>
        <v>0000</v>
      </c>
    </row>
    <row r="419" spans="1:32" s="2" customFormat="1" ht="15" customHeight="1" x14ac:dyDescent="0.25">
      <c r="A419" s="1"/>
      <c r="B419" s="1"/>
      <c r="C419" s="164" t="s">
        <v>528</v>
      </c>
      <c r="D419" s="67"/>
      <c r="E419" s="67"/>
      <c r="F419" s="83"/>
      <c r="G419" s="75"/>
      <c r="H419" s="37"/>
      <c r="I419"/>
      <c r="J419" s="5"/>
      <c r="K419" s="5"/>
      <c r="L419" s="165">
        <f>INT('[1]Income from LA'!G122)</f>
        <v>111858</v>
      </c>
      <c r="M419" s="7"/>
      <c r="N419" s="6"/>
      <c r="O419"/>
      <c r="P419"/>
      <c r="Q419"/>
      <c r="AE419" s="73" t="str">
        <f t="shared" si="15"/>
        <v>0000</v>
      </c>
      <c r="AF419" s="73" t="str">
        <f t="shared" si="16"/>
        <v>0000</v>
      </c>
    </row>
    <row r="420" spans="1:32" s="2" customFormat="1" x14ac:dyDescent="0.25">
      <c r="A420" s="1"/>
      <c r="B420" s="1"/>
      <c r="C420" s="164" t="s">
        <v>529</v>
      </c>
      <c r="D420" s="67"/>
      <c r="E420" s="67"/>
      <c r="F420" s="83"/>
      <c r="G420" s="75"/>
      <c r="H420" s="37"/>
      <c r="I420"/>
      <c r="J420" s="5"/>
      <c r="K420" s="5"/>
      <c r="L420" s="165">
        <f>INT('[1]Income from LA'!G126)</f>
        <v>565370</v>
      </c>
      <c r="M420" s="7"/>
      <c r="N420" s="6"/>
      <c r="O420"/>
      <c r="P420"/>
      <c r="Q420"/>
      <c r="AE420" s="73" t="str">
        <f t="shared" si="15"/>
        <v>8200</v>
      </c>
      <c r="AF420" s="73" t="str">
        <f t="shared" si="16"/>
        <v>8200</v>
      </c>
    </row>
    <row r="421" spans="1:32" s="2" customFormat="1" ht="14.25" customHeight="1" x14ac:dyDescent="0.25">
      <c r="A421" s="1"/>
      <c r="B421" s="1"/>
      <c r="C421" s="164" t="s">
        <v>530</v>
      </c>
      <c r="D421" s="164"/>
      <c r="E421" s="167"/>
      <c r="F421" s="167"/>
      <c r="G421" s="168"/>
      <c r="H421" s="4"/>
      <c r="I421"/>
      <c r="J421" s="5"/>
      <c r="K421" s="5"/>
      <c r="L421" s="165">
        <f>INT('[1]Income from LA'!G124)</f>
        <v>0</v>
      </c>
      <c r="M421" s="7"/>
      <c r="N421" s="6"/>
      <c r="O421"/>
      <c r="P421"/>
      <c r="Q421"/>
      <c r="AE421" s="73" t="str">
        <f t="shared" si="15"/>
        <v>8210</v>
      </c>
      <c r="AF421" s="73" t="str">
        <f t="shared" si="16"/>
        <v>8210</v>
      </c>
    </row>
    <row r="422" spans="1:32" s="2" customFormat="1" ht="14.25" customHeight="1" x14ac:dyDescent="0.25">
      <c r="A422" s="1"/>
      <c r="B422" s="1"/>
      <c r="C422" s="164" t="s">
        <v>531</v>
      </c>
      <c r="D422" s="67"/>
      <c r="E422" s="67"/>
      <c r="F422" s="83"/>
      <c r="G422" s="75"/>
      <c r="H422" s="37"/>
      <c r="I422"/>
      <c r="J422" s="5"/>
      <c r="K422" s="5"/>
      <c r="L422" s="165">
        <f>INT('[1]Income from LA'!G128)</f>
        <v>0</v>
      </c>
      <c r="M422" s="7"/>
      <c r="N422" s="8"/>
      <c r="O422"/>
      <c r="P422"/>
      <c r="Q422"/>
      <c r="R422" s="3"/>
      <c r="AE422" s="73" t="str">
        <f t="shared" si="15"/>
        <v>8220</v>
      </c>
      <c r="AF422" s="73" t="str">
        <f t="shared" si="16"/>
        <v>8220</v>
      </c>
    </row>
    <row r="423" spans="1:32" s="2" customFormat="1" ht="14.25" customHeight="1" x14ac:dyDescent="0.25">
      <c r="A423" s="1"/>
      <c r="B423" s="1"/>
      <c r="C423"/>
      <c r="D423"/>
      <c r="E423"/>
      <c r="F423"/>
      <c r="G423"/>
      <c r="H423"/>
      <c r="I423"/>
      <c r="J423"/>
      <c r="K423"/>
      <c r="L423"/>
      <c r="M423" s="7"/>
      <c r="N423"/>
      <c r="O423"/>
      <c r="P423"/>
      <c r="Q423"/>
      <c r="R423"/>
      <c r="S423"/>
      <c r="T423"/>
      <c r="AE423" s="73" t="str">
        <f t="shared" si="15"/>
        <v>0000</v>
      </c>
      <c r="AF423" s="73" t="str">
        <f t="shared" si="16"/>
        <v>0000</v>
      </c>
    </row>
    <row r="424" spans="1:32" s="2" customFormat="1" ht="14.25" customHeight="1" x14ac:dyDescent="0.25">
      <c r="A424" s="1"/>
      <c r="B424" s="1"/>
      <c r="F424" s="3"/>
      <c r="G424" s="4"/>
      <c r="H424" s="4"/>
      <c r="I424"/>
      <c r="J424" s="5"/>
      <c r="K424" s="5"/>
      <c r="L424" s="169"/>
      <c r="M424" s="7"/>
      <c r="N424"/>
      <c r="O424"/>
      <c r="P424"/>
      <c r="Q424"/>
      <c r="R424"/>
      <c r="S424"/>
      <c r="T424"/>
      <c r="AE424" s="73" t="str">
        <f t="shared" si="15"/>
        <v>0000</v>
      </c>
      <c r="AF424" s="73" t="str">
        <f t="shared" si="16"/>
        <v>0000</v>
      </c>
    </row>
    <row r="425" spans="1:32" s="2" customFormat="1" ht="14.25" customHeight="1" x14ac:dyDescent="0.25">
      <c r="A425" s="1"/>
      <c r="B425" s="1"/>
      <c r="C425" s="166" t="s">
        <v>532</v>
      </c>
      <c r="F425" s="3"/>
      <c r="G425" s="4"/>
      <c r="H425" s="4"/>
      <c r="I425"/>
      <c r="J425" s="5"/>
      <c r="K425" s="5"/>
      <c r="L425" s="170">
        <f>SUM(L412:L415,L419:L423)</f>
        <v>1674317</v>
      </c>
      <c r="M425" s="7"/>
      <c r="N425"/>
      <c r="O425"/>
      <c r="P425"/>
      <c r="Q425"/>
      <c r="R425"/>
      <c r="S425"/>
      <c r="T425"/>
      <c r="AE425" s="73" t="str">
        <f t="shared" si="15"/>
        <v>8400</v>
      </c>
      <c r="AF425" s="73" t="str">
        <f t="shared" si="16"/>
        <v>8400</v>
      </c>
    </row>
    <row r="426" spans="1:32" s="2" customFormat="1" ht="14.25" customHeight="1" x14ac:dyDescent="0.25">
      <c r="A426" s="1"/>
      <c r="B426" s="1"/>
      <c r="F426" s="3"/>
      <c r="G426" s="4"/>
      <c r="H426" s="4"/>
      <c r="I426"/>
      <c r="J426" s="5"/>
      <c r="K426" s="5"/>
      <c r="L426" s="169"/>
      <c r="M426" s="7"/>
      <c r="N426"/>
      <c r="O426"/>
      <c r="P426"/>
      <c r="Q426"/>
      <c r="R426"/>
      <c r="S426"/>
      <c r="T426"/>
      <c r="AE426" s="73" t="str">
        <f t="shared" si="15"/>
        <v>8410</v>
      </c>
      <c r="AF426" s="73" t="str">
        <f t="shared" si="16"/>
        <v>8410</v>
      </c>
    </row>
    <row r="427" spans="1:32" s="2" customFormat="1" ht="20.25" customHeight="1" thickBot="1" x14ac:dyDescent="0.3">
      <c r="A427" s="171"/>
      <c r="B427" s="171"/>
      <c r="C427" s="172" t="s">
        <v>533</v>
      </c>
      <c r="D427" s="173"/>
      <c r="E427" s="173"/>
      <c r="F427" s="174"/>
      <c r="G427" s="173"/>
      <c r="H427" s="173"/>
      <c r="I427" s="175"/>
      <c r="J427" s="176"/>
      <c r="K427" s="5"/>
      <c r="L427" s="177">
        <f>L425-L409</f>
        <v>0</v>
      </c>
      <c r="M427" s="7"/>
      <c r="N427"/>
      <c r="O427"/>
      <c r="P427"/>
      <c r="Q427"/>
      <c r="R427"/>
      <c r="S427"/>
      <c r="T427"/>
      <c r="AE427" s="73" t="str">
        <f t="shared" si="15"/>
        <v>0000</v>
      </c>
      <c r="AF427" s="73" t="str">
        <f t="shared" si="16"/>
        <v>0000</v>
      </c>
    </row>
    <row r="428" spans="1:32" s="2" customFormat="1" ht="14.25" customHeight="1" x14ac:dyDescent="0.25">
      <c r="A428" s="1"/>
      <c r="B428" s="1"/>
      <c r="F428" s="3"/>
      <c r="G428" s="4"/>
      <c r="H428" s="4"/>
      <c r="I428"/>
      <c r="J428" s="5"/>
      <c r="K428" s="5"/>
      <c r="L428" s="6"/>
      <c r="M428" s="7"/>
      <c r="N428"/>
      <c r="O428"/>
      <c r="P428"/>
      <c r="Q428"/>
      <c r="R428"/>
      <c r="S428"/>
      <c r="T428"/>
      <c r="AE428" s="73" t="str">
        <f t="shared" si="15"/>
        <v>0000</v>
      </c>
      <c r="AF428" s="73" t="str">
        <f t="shared" si="16"/>
        <v>0000</v>
      </c>
    </row>
    <row r="429" spans="1:32" s="2" customFormat="1" ht="14.25" customHeight="1" x14ac:dyDescent="0.25">
      <c r="A429" s="1"/>
      <c r="B429" s="1"/>
      <c r="F429" s="3"/>
      <c r="G429" s="4"/>
      <c r="H429" s="4"/>
      <c r="I429"/>
      <c r="J429" s="5"/>
      <c r="K429" s="5"/>
      <c r="L429" s="6"/>
      <c r="M429" s="7"/>
      <c r="N429"/>
      <c r="O429"/>
      <c r="P429"/>
      <c r="Q429"/>
      <c r="R429"/>
      <c r="S429"/>
      <c r="T429"/>
      <c r="AE429" s="73" t="str">
        <f t="shared" si="15"/>
        <v>8300</v>
      </c>
      <c r="AF429" s="73" t="str">
        <f t="shared" si="16"/>
        <v>8300</v>
      </c>
    </row>
    <row r="430" spans="1:32" s="2" customFormat="1" ht="14.25" customHeight="1" x14ac:dyDescent="0.25">
      <c r="A430" s="1"/>
      <c r="B430" s="1"/>
      <c r="C430" s="2" t="s">
        <v>534</v>
      </c>
      <c r="F430" s="3"/>
      <c r="G430" s="4"/>
      <c r="H430" s="4"/>
      <c r="I430"/>
      <c r="J430" s="5"/>
      <c r="K430" s="5"/>
      <c r="L430" s="178"/>
      <c r="M430" s="7"/>
      <c r="N430"/>
      <c r="O430"/>
      <c r="P430"/>
      <c r="Q430"/>
      <c r="R430"/>
      <c r="S430"/>
      <c r="T430"/>
      <c r="AE430" s="73" t="str">
        <f t="shared" si="15"/>
        <v>8500</v>
      </c>
      <c r="AF430" s="73" t="str">
        <f t="shared" si="16"/>
        <v>8500</v>
      </c>
    </row>
    <row r="431" spans="1:32" s="2" customFormat="1" ht="14.25" customHeight="1" x14ac:dyDescent="0.25">
      <c r="A431" s="1"/>
      <c r="B431" s="1"/>
      <c r="F431" s="3"/>
      <c r="G431" s="4"/>
      <c r="H431" s="4"/>
      <c r="I431"/>
      <c r="J431" s="5"/>
      <c r="K431" s="5"/>
      <c r="L431" s="6"/>
      <c r="M431" s="7"/>
      <c r="N431"/>
      <c r="O431"/>
      <c r="P431"/>
      <c r="Q431"/>
      <c r="R431"/>
      <c r="S431"/>
      <c r="T431"/>
      <c r="AE431" s="73" t="str">
        <f t="shared" si="15"/>
        <v>8550</v>
      </c>
      <c r="AF431" s="73" t="str">
        <f t="shared" si="16"/>
        <v>8550</v>
      </c>
    </row>
    <row r="432" spans="1:32" s="2" customFormat="1" ht="14.25" customHeight="1" x14ac:dyDescent="0.25">
      <c r="A432" s="1"/>
      <c r="B432" s="1"/>
      <c r="C432" s="1" t="s">
        <v>535</v>
      </c>
      <c r="D432" s="1"/>
      <c r="F432" s="3"/>
      <c r="G432" s="4"/>
      <c r="H432" s="4"/>
      <c r="I432"/>
      <c r="J432" s="5"/>
      <c r="K432" s="5"/>
      <c r="L432" s="179">
        <f>L430+L9</f>
        <v>57550</v>
      </c>
      <c r="M432" s="7"/>
      <c r="N432"/>
      <c r="O432"/>
      <c r="P432"/>
      <c r="Q432"/>
      <c r="R432"/>
      <c r="S432"/>
      <c r="T432"/>
      <c r="AE432" s="73" t="str">
        <f t="shared" si="15"/>
        <v>0000</v>
      </c>
      <c r="AF432" s="73" t="str">
        <f t="shared" si="16"/>
        <v>0000</v>
      </c>
    </row>
    <row r="433" spans="1:32" s="2" customFormat="1" ht="14.25" customHeight="1" x14ac:dyDescent="0.25">
      <c r="A433" s="1"/>
      <c r="B433" s="1"/>
      <c r="F433" s="3"/>
      <c r="G433" s="4"/>
      <c r="H433" s="4"/>
      <c r="I433"/>
      <c r="J433" s="5"/>
      <c r="K433" s="5"/>
      <c r="L433" s="6"/>
      <c r="M433" s="7"/>
      <c r="N433"/>
      <c r="O433"/>
      <c r="P433"/>
      <c r="Q433"/>
      <c r="R433"/>
      <c r="S433"/>
      <c r="T433"/>
      <c r="AE433" s="73" t="str">
        <f t="shared" si="15"/>
        <v>0000</v>
      </c>
      <c r="AF433" s="73" t="str">
        <f t="shared" si="16"/>
        <v>0000</v>
      </c>
    </row>
    <row r="434" spans="1:32" s="2" customFormat="1" ht="14.25" customHeight="1" x14ac:dyDescent="0.25">
      <c r="A434" s="1"/>
      <c r="B434" s="1"/>
      <c r="F434" s="3"/>
      <c r="G434" s="4"/>
      <c r="H434" s="4"/>
      <c r="I434"/>
      <c r="J434" s="5"/>
      <c r="K434" s="5"/>
      <c r="L434" s="6"/>
      <c r="M434" s="7"/>
      <c r="N434"/>
      <c r="O434"/>
      <c r="P434"/>
      <c r="Q434"/>
      <c r="R434"/>
      <c r="S434"/>
      <c r="T434"/>
      <c r="AE434" s="73" t="str">
        <f t="shared" si="15"/>
        <v>8600</v>
      </c>
      <c r="AF434" s="73" t="str">
        <f t="shared" si="16"/>
        <v>8600</v>
      </c>
    </row>
    <row r="435" spans="1:32" s="2" customFormat="1" ht="14.25" customHeight="1" x14ac:dyDescent="0.25">
      <c r="A435" s="1"/>
      <c r="B435" s="1"/>
      <c r="F435" s="3"/>
      <c r="G435" s="4"/>
      <c r="H435" s="4"/>
      <c r="I435"/>
      <c r="J435" s="5"/>
      <c r="K435" s="5"/>
      <c r="L435" s="6"/>
      <c r="M435" s="7"/>
      <c r="N435"/>
      <c r="O435"/>
      <c r="P435"/>
      <c r="Q435"/>
      <c r="R435"/>
      <c r="S435"/>
      <c r="T435"/>
      <c r="AE435" s="73" t="str">
        <f t="shared" si="15"/>
        <v>0000</v>
      </c>
      <c r="AF435" s="73" t="str">
        <f t="shared" si="16"/>
        <v>0000</v>
      </c>
    </row>
    <row r="436" spans="1:32" s="2" customFormat="1" ht="14.25" customHeight="1" x14ac:dyDescent="0.25">
      <c r="A436" s="1"/>
      <c r="B436" s="180" t="s">
        <v>536</v>
      </c>
      <c r="F436" s="3"/>
      <c r="G436" s="4"/>
      <c r="H436" s="4"/>
      <c r="I436"/>
      <c r="J436" s="5"/>
      <c r="K436" s="5"/>
      <c r="L436" s="6"/>
      <c r="M436" s="7"/>
      <c r="N436"/>
      <c r="O436"/>
      <c r="P436"/>
      <c r="Q436"/>
      <c r="R436"/>
      <c r="S436"/>
      <c r="T436"/>
      <c r="AE436" s="73" t="str">
        <f t="shared" si="15"/>
        <v>0000</v>
      </c>
      <c r="AF436" s="73" t="str">
        <f t="shared" si="16"/>
        <v>0000</v>
      </c>
    </row>
    <row r="437" spans="1:32" s="2" customFormat="1" ht="14.25" customHeight="1" x14ac:dyDescent="0.25">
      <c r="A437" s="1"/>
      <c r="B437" s="1" t="s">
        <v>537</v>
      </c>
      <c r="F437" s="3"/>
      <c r="G437" s="4"/>
      <c r="H437" s="4"/>
      <c r="I437"/>
      <c r="J437" s="5"/>
      <c r="K437" s="5"/>
      <c r="L437" s="6"/>
      <c r="M437" s="7"/>
      <c r="N437"/>
      <c r="O437"/>
      <c r="P437"/>
      <c r="Q437"/>
      <c r="R437"/>
      <c r="S437"/>
      <c r="T437"/>
      <c r="AE437" s="73" t="str">
        <f t="shared" si="15"/>
        <v>0000</v>
      </c>
      <c r="AF437" s="73" t="str">
        <f t="shared" si="16"/>
        <v>0000</v>
      </c>
    </row>
    <row r="438" spans="1:32" customFormat="1" ht="14.25" customHeight="1" x14ac:dyDescent="0.25">
      <c r="A438" s="1"/>
      <c r="B438" s="1"/>
      <c r="C438" s="66" t="s">
        <v>538</v>
      </c>
      <c r="D438" s="75"/>
      <c r="E438" s="2"/>
      <c r="F438" s="3"/>
      <c r="G438" s="181">
        <v>8160</v>
      </c>
      <c r="H438" s="4"/>
      <c r="J438" s="5" t="s">
        <v>539</v>
      </c>
      <c r="K438" s="5" t="s">
        <v>539</v>
      </c>
      <c r="L438" s="154">
        <f>'[1]Other costs and income'!J351</f>
        <v>0</v>
      </c>
      <c r="M438" s="7"/>
      <c r="AD438" s="2"/>
      <c r="AE438" s="73" t="str">
        <f t="shared" si="15"/>
        <v>0000</v>
      </c>
      <c r="AF438" s="73" t="str">
        <f t="shared" si="16"/>
        <v>0000</v>
      </c>
    </row>
    <row r="439" spans="1:32" customFormat="1" ht="14.25" customHeight="1" x14ac:dyDescent="0.25">
      <c r="A439" s="1"/>
      <c r="B439" s="1"/>
      <c r="C439" s="2"/>
      <c r="D439" s="2"/>
      <c r="E439" s="2"/>
      <c r="F439" s="3"/>
      <c r="G439" s="182"/>
      <c r="H439" s="4"/>
      <c r="J439" s="5"/>
      <c r="K439" s="5"/>
      <c r="L439" s="6"/>
      <c r="M439" s="7"/>
      <c r="AD439" s="2"/>
      <c r="AE439" s="73" t="str">
        <f t="shared" si="15"/>
        <v>0000</v>
      </c>
      <c r="AF439" s="73" t="str">
        <f t="shared" si="16"/>
        <v>0000</v>
      </c>
    </row>
    <row r="440" spans="1:32" customFormat="1" ht="14.25" customHeight="1" x14ac:dyDescent="0.25">
      <c r="A440" s="1"/>
      <c r="B440" s="1" t="s">
        <v>540</v>
      </c>
      <c r="C440" s="2"/>
      <c r="D440" s="2"/>
      <c r="E440" s="2"/>
      <c r="F440" s="3"/>
      <c r="G440" s="183"/>
      <c r="H440" s="4"/>
      <c r="J440" s="5"/>
      <c r="K440" s="5"/>
      <c r="L440" s="6"/>
      <c r="M440" s="7"/>
      <c r="N440" s="8"/>
      <c r="AD440" s="2"/>
      <c r="AE440" s="73" t="str">
        <f t="shared" si="15"/>
        <v>0000</v>
      </c>
      <c r="AF440" s="73" t="str">
        <f t="shared" si="16"/>
        <v>0000</v>
      </c>
    </row>
    <row r="441" spans="1:32" customFormat="1" ht="14.25" customHeight="1" x14ac:dyDescent="0.25">
      <c r="A441" s="1"/>
      <c r="B441" s="1"/>
      <c r="C441" s="66" t="s">
        <v>541</v>
      </c>
      <c r="D441" s="75"/>
      <c r="E441" s="2"/>
      <c r="F441" s="3"/>
      <c r="G441" s="181">
        <v>8200</v>
      </c>
      <c r="H441" s="4"/>
      <c r="J441" s="5" t="s">
        <v>539</v>
      </c>
      <c r="K441" s="5" t="s">
        <v>539</v>
      </c>
      <c r="L441" s="154">
        <f>'[1]Other costs and income'!J354</f>
        <v>5000</v>
      </c>
      <c r="M441" s="7"/>
      <c r="N441" s="8"/>
      <c r="AD441" s="2"/>
      <c r="AE441" s="73" t="str">
        <f t="shared" si="15"/>
        <v>0000</v>
      </c>
      <c r="AF441" s="73" t="str">
        <f t="shared" si="16"/>
        <v>0000</v>
      </c>
    </row>
    <row r="442" spans="1:32" customFormat="1" ht="15" customHeight="1" x14ac:dyDescent="0.25">
      <c r="A442" s="1"/>
      <c r="B442" s="1"/>
      <c r="C442" s="66" t="s">
        <v>542</v>
      </c>
      <c r="D442" s="75"/>
      <c r="E442" s="2"/>
      <c r="F442" s="3"/>
      <c r="G442" s="181">
        <v>8210</v>
      </c>
      <c r="H442" s="4"/>
      <c r="J442" s="5" t="s">
        <v>539</v>
      </c>
      <c r="K442" s="5" t="s">
        <v>539</v>
      </c>
      <c r="L442" s="154">
        <f>'[1]Other costs and income'!J355</f>
        <v>2171</v>
      </c>
      <c r="M442" s="7"/>
      <c r="N442" s="8"/>
      <c r="AD442" s="2"/>
      <c r="AE442" s="73" t="str">
        <f t="shared" si="15"/>
        <v>0000</v>
      </c>
      <c r="AF442" s="73" t="str">
        <f t="shared" si="16"/>
        <v>0000</v>
      </c>
    </row>
    <row r="443" spans="1:32" customFormat="1" ht="15" customHeight="1" x14ac:dyDescent="0.25">
      <c r="A443" s="1"/>
      <c r="B443" s="1"/>
      <c r="C443" s="66" t="s">
        <v>543</v>
      </c>
      <c r="D443" s="75"/>
      <c r="E443" s="2"/>
      <c r="F443" s="3"/>
      <c r="G443" s="181">
        <v>8220</v>
      </c>
      <c r="H443" s="4"/>
      <c r="J443" s="5" t="s">
        <v>539</v>
      </c>
      <c r="K443" s="5" t="s">
        <v>539</v>
      </c>
      <c r="L443" s="154">
        <f>'[1]Other costs and income'!J356</f>
        <v>620</v>
      </c>
      <c r="M443" s="7"/>
      <c r="N443" s="8"/>
      <c r="AD443" s="2"/>
      <c r="AE443" s="73" t="str">
        <f t="shared" si="15"/>
        <v>0000</v>
      </c>
      <c r="AF443" s="73" t="str">
        <f t="shared" si="16"/>
        <v>0000</v>
      </c>
    </row>
    <row r="444" spans="1:32" customFormat="1" ht="18.75" customHeight="1" x14ac:dyDescent="0.25">
      <c r="A444" s="1"/>
      <c r="B444" s="1"/>
      <c r="C444" s="2"/>
      <c r="D444" s="2"/>
      <c r="E444" s="2"/>
      <c r="F444" s="3"/>
      <c r="G444" s="184"/>
      <c r="H444" s="2"/>
      <c r="J444" s="5"/>
      <c r="K444" s="5"/>
      <c r="L444" s="162"/>
      <c r="M444" s="7"/>
      <c r="N444" s="8"/>
      <c r="AD444" s="2"/>
      <c r="AE444" s="73" t="str">
        <f t="shared" si="15"/>
        <v>0000</v>
      </c>
      <c r="AF444" s="73" t="str">
        <f t="shared" si="16"/>
        <v>0000</v>
      </c>
    </row>
    <row r="445" spans="1:32" customFormat="1" ht="15" customHeight="1" x14ac:dyDescent="0.25">
      <c r="A445" s="1"/>
      <c r="B445" s="185" t="s">
        <v>544</v>
      </c>
      <c r="F445" s="7"/>
      <c r="G445" s="183"/>
      <c r="M445" s="7"/>
      <c r="N445" s="161"/>
      <c r="AD445" s="2"/>
      <c r="AE445" s="73" t="str">
        <f t="shared" si="15"/>
        <v>0000</v>
      </c>
      <c r="AF445" s="73" t="str">
        <f t="shared" si="16"/>
        <v>0000</v>
      </c>
    </row>
    <row r="446" spans="1:32" customFormat="1" ht="15" customHeight="1" x14ac:dyDescent="0.25">
      <c r="A446" s="1"/>
      <c r="C446" s="66" t="s">
        <v>545</v>
      </c>
      <c r="D446" s="75"/>
      <c r="F446" s="7"/>
      <c r="G446" s="186">
        <v>8400</v>
      </c>
      <c r="J446" s="5" t="s">
        <v>546</v>
      </c>
      <c r="K446" s="5" t="s">
        <v>546</v>
      </c>
      <c r="L446" s="154">
        <f>'[1]Other costs and income'!J359</f>
        <v>0</v>
      </c>
      <c r="M446" s="7"/>
      <c r="N446" s="8"/>
      <c r="AD446" s="2"/>
      <c r="AE446" s="73" t="str">
        <f t="shared" si="15"/>
        <v>0000</v>
      </c>
      <c r="AF446" s="73" t="str">
        <f t="shared" si="16"/>
        <v>0000</v>
      </c>
    </row>
    <row r="447" spans="1:32" customFormat="1" ht="15" customHeight="1" x14ac:dyDescent="0.25">
      <c r="A447" s="1"/>
      <c r="C447" s="66" t="s">
        <v>547</v>
      </c>
      <c r="D447" s="75"/>
      <c r="F447" s="7"/>
      <c r="G447" s="186">
        <v>8410</v>
      </c>
      <c r="J447" s="5" t="s">
        <v>546</v>
      </c>
      <c r="K447" s="5" t="s">
        <v>546</v>
      </c>
      <c r="L447" s="154">
        <f>'[1]Other costs and income'!J360</f>
        <v>0</v>
      </c>
      <c r="M447" s="7"/>
      <c r="N447" s="161"/>
      <c r="AD447" s="2"/>
      <c r="AE447" s="73" t="str">
        <f t="shared" si="15"/>
        <v>0000</v>
      </c>
      <c r="AF447" s="73" t="str">
        <f t="shared" si="16"/>
        <v>0000</v>
      </c>
    </row>
    <row r="448" spans="1:32" s="7" customFormat="1" ht="15" customHeight="1" x14ac:dyDescent="0.25">
      <c r="A448" s="1"/>
      <c r="B448"/>
      <c r="C448"/>
      <c r="D448"/>
      <c r="E448"/>
      <c r="G448" s="184"/>
      <c r="H448"/>
      <c r="I448"/>
      <c r="J448" s="5"/>
      <c r="K448" s="5"/>
      <c r="L448"/>
      <c r="AD448" s="86"/>
      <c r="AE448" s="187" t="str">
        <f t="shared" si="15"/>
        <v>0000</v>
      </c>
      <c r="AF448" s="187" t="str">
        <f t="shared" si="16"/>
        <v>0000</v>
      </c>
    </row>
    <row r="449" spans="1:32" s="7" customFormat="1" ht="15" customHeight="1" x14ac:dyDescent="0.25">
      <c r="A449" s="1"/>
      <c r="B449" s="185" t="s">
        <v>548</v>
      </c>
      <c r="C449"/>
      <c r="D449"/>
      <c r="E449"/>
      <c r="G449" s="183"/>
      <c r="H449"/>
      <c r="I449"/>
      <c r="J449" s="5"/>
      <c r="K449" s="5"/>
      <c r="L449"/>
      <c r="AD449" s="86"/>
      <c r="AE449" s="187" t="str">
        <f t="shared" si="15"/>
        <v>0000</v>
      </c>
      <c r="AF449" s="187" t="str">
        <f t="shared" si="16"/>
        <v>0000</v>
      </c>
    </row>
    <row r="450" spans="1:32" s="7" customFormat="1" ht="15" customHeight="1" x14ac:dyDescent="0.25">
      <c r="A450" s="1"/>
      <c r="B450"/>
      <c r="C450" s="66" t="s">
        <v>549</v>
      </c>
      <c r="D450" s="75"/>
      <c r="E450"/>
      <c r="G450" s="181">
        <v>8300</v>
      </c>
      <c r="H450"/>
      <c r="I450"/>
      <c r="J450" s="5" t="s">
        <v>550</v>
      </c>
      <c r="K450" s="5" t="s">
        <v>550</v>
      </c>
      <c r="L450" s="154">
        <f>'[1]Other costs and income'!J363</f>
        <v>0</v>
      </c>
      <c r="AE450" s="187" t="e">
        <f>#REF!&amp;""&amp;$L$14&amp;""&amp;#REF!</f>
        <v>#REF!</v>
      </c>
      <c r="AF450" s="187"/>
    </row>
    <row r="451" spans="1:32" s="7" customFormat="1" ht="15" customHeight="1" x14ac:dyDescent="0.25">
      <c r="A451" s="1"/>
      <c r="B451"/>
      <c r="C451" s="66" t="s">
        <v>551</v>
      </c>
      <c r="D451" s="75"/>
      <c r="E451"/>
      <c r="G451" s="181">
        <v>8500</v>
      </c>
      <c r="H451"/>
      <c r="I451"/>
      <c r="J451" s="5" t="s">
        <v>546</v>
      </c>
      <c r="K451" s="5" t="s">
        <v>546</v>
      </c>
      <c r="L451" s="154">
        <f>'[1]Other costs and income'!J364</f>
        <v>0</v>
      </c>
      <c r="AE451" s="187" t="e">
        <f>#REF!&amp;""&amp;$L$14&amp;""&amp;#REF!</f>
        <v>#REF!</v>
      </c>
      <c r="AF451" s="187"/>
    </row>
    <row r="452" spans="1:32" s="7" customFormat="1" ht="15" customHeight="1" x14ac:dyDescent="0.25">
      <c r="A452" s="1"/>
      <c r="B452"/>
      <c r="C452" s="66" t="s">
        <v>552</v>
      </c>
      <c r="D452" s="75"/>
      <c r="E452"/>
      <c r="G452" s="181">
        <v>8550</v>
      </c>
      <c r="H452"/>
      <c r="I452"/>
      <c r="J452" s="5" t="s">
        <v>550</v>
      </c>
      <c r="K452" s="5" t="s">
        <v>550</v>
      </c>
      <c r="L452" s="154">
        <f>'[1]Other costs and income'!J365</f>
        <v>0</v>
      </c>
      <c r="AE452" s="187"/>
      <c r="AF452" s="187"/>
    </row>
    <row r="453" spans="1:32" s="7" customFormat="1" ht="15" customHeight="1" x14ac:dyDescent="0.25">
      <c r="A453" s="1"/>
      <c r="B453"/>
      <c r="C453"/>
      <c r="D453"/>
      <c r="E453"/>
      <c r="G453" s="188"/>
      <c r="H453"/>
      <c r="I453"/>
      <c r="J453" s="5"/>
      <c r="K453" s="5"/>
      <c r="L453"/>
      <c r="AE453" s="187"/>
      <c r="AF453" s="187"/>
    </row>
    <row r="454" spans="1:32" s="7" customFormat="1" ht="15" customHeight="1" x14ac:dyDescent="0.25">
      <c r="A454" s="1"/>
      <c r="B454" s="185" t="s">
        <v>553</v>
      </c>
      <c r="C454"/>
      <c r="D454"/>
      <c r="E454"/>
      <c r="G454" s="183"/>
      <c r="H454"/>
      <c r="I454"/>
      <c r="J454" s="5"/>
      <c r="K454" s="5"/>
      <c r="L454"/>
      <c r="AE454" s="187"/>
      <c r="AF454" s="187"/>
    </row>
    <row r="455" spans="1:32" s="7" customFormat="1" ht="15" customHeight="1" x14ac:dyDescent="0.25">
      <c r="A455" s="1"/>
      <c r="B455"/>
      <c r="C455" s="66" t="s">
        <v>554</v>
      </c>
      <c r="D455" s="75"/>
      <c r="E455"/>
      <c r="G455" s="181">
        <v>8600</v>
      </c>
      <c r="H455"/>
      <c r="I455"/>
      <c r="J455" s="5" t="s">
        <v>550</v>
      </c>
      <c r="K455" s="5" t="s">
        <v>550</v>
      </c>
      <c r="L455" s="154">
        <f>'[1]Other costs and income'!J368</f>
        <v>0</v>
      </c>
      <c r="AE455" s="187"/>
      <c r="AF455" s="187"/>
    </row>
    <row r="456" spans="1:32" s="7" customFormat="1" ht="15" customHeight="1" x14ac:dyDescent="0.25">
      <c r="A456" s="1"/>
      <c r="B456"/>
      <c r="C456"/>
      <c r="D456"/>
      <c r="E456"/>
      <c r="G456" s="188"/>
      <c r="H456"/>
      <c r="I456"/>
      <c r="J456"/>
      <c r="K456"/>
      <c r="L456"/>
      <c r="AE456" s="187"/>
      <c r="AF456" s="187"/>
    </row>
    <row r="457" spans="1:32" s="7" customFormat="1" ht="15" customHeight="1" x14ac:dyDescent="0.25">
      <c r="A457" s="1"/>
      <c r="B457" s="185"/>
      <c r="C457"/>
      <c r="D457"/>
      <c r="E457"/>
      <c r="G457" s="189"/>
      <c r="H457"/>
      <c r="I457"/>
      <c r="J457"/>
      <c r="K457"/>
      <c r="L457"/>
      <c r="AE457" s="187"/>
      <c r="AF457" s="187"/>
    </row>
    <row r="458" spans="1:32" s="7" customFormat="1" ht="15" customHeight="1" x14ac:dyDescent="0.25">
      <c r="A458" s="1"/>
      <c r="B458"/>
      <c r="C458"/>
      <c r="D458"/>
      <c r="E458"/>
      <c r="F458"/>
      <c r="G458"/>
      <c r="H458"/>
      <c r="I458"/>
      <c r="J458"/>
      <c r="K458"/>
      <c r="L458"/>
      <c r="AE458" s="187"/>
      <c r="AF458" s="187"/>
    </row>
    <row r="459" spans="1:32" s="7" customFormat="1" ht="15" customHeight="1" x14ac:dyDescent="0.25">
      <c r="A459" s="1"/>
      <c r="B459"/>
      <c r="C459"/>
      <c r="D459"/>
      <c r="E459"/>
      <c r="G459"/>
      <c r="H459"/>
      <c r="I459"/>
      <c r="J459"/>
      <c r="K459"/>
      <c r="L459"/>
      <c r="AE459" s="187"/>
      <c r="AF459" s="187"/>
    </row>
    <row r="460" spans="1:32" s="7" customFormat="1" ht="28.5" customHeight="1" x14ac:dyDescent="0.25">
      <c r="A460"/>
      <c r="B460" s="185" t="s">
        <v>555</v>
      </c>
      <c r="C460"/>
      <c r="D460"/>
      <c r="E460"/>
      <c r="G460"/>
      <c r="H460"/>
      <c r="I460"/>
      <c r="J460"/>
      <c r="K460"/>
      <c r="L460" s="190">
        <f>SUM(L438:L458)</f>
        <v>7791</v>
      </c>
      <c r="AE460" s="187"/>
      <c r="AF460" s="187"/>
    </row>
    <row r="461" spans="1:32" s="7" customFormat="1" ht="15.75" customHeight="1" x14ac:dyDescent="0.25">
      <c r="A461"/>
      <c r="B461"/>
      <c r="C461"/>
      <c r="D461"/>
      <c r="E461"/>
      <c r="G461"/>
      <c r="H461"/>
      <c r="I461"/>
      <c r="J461"/>
      <c r="K461"/>
      <c r="L461"/>
      <c r="AE461" s="187"/>
      <c r="AF461" s="187"/>
    </row>
    <row r="462" spans="1:32" s="7" customFormat="1" ht="14.25" customHeight="1" x14ac:dyDescent="0.25">
      <c r="A462" s="1" t="s">
        <v>536</v>
      </c>
      <c r="B462" s="1"/>
      <c r="C462" s="2"/>
      <c r="D462" s="2"/>
      <c r="E462" s="2"/>
      <c r="F462" s="3"/>
      <c r="G462" s="2"/>
      <c r="H462" s="2"/>
      <c r="I462"/>
      <c r="J462" s="5"/>
      <c r="K462" s="5"/>
      <c r="L462" s="162"/>
      <c r="AE462" s="187"/>
      <c r="AF462" s="187"/>
    </row>
    <row r="463" spans="1:32" s="7" customFormat="1" ht="15" customHeight="1" x14ac:dyDescent="0.25">
      <c r="A463" s="1"/>
      <c r="B463" s="1"/>
      <c r="C463" s="2"/>
      <c r="D463" s="191" t="s">
        <v>556</v>
      </c>
      <c r="E463" s="67"/>
      <c r="F463" s="3"/>
      <c r="G463" s="37"/>
      <c r="H463" s="2"/>
      <c r="I463"/>
      <c r="J463" s="71" t="s">
        <v>557</v>
      </c>
      <c r="K463" s="5"/>
      <c r="L463" s="192">
        <f>INT('[1]Capital Income from LA'!G14)</f>
        <v>7036</v>
      </c>
      <c r="AE463" s="187"/>
      <c r="AF463" s="187"/>
    </row>
    <row r="464" spans="1:32" s="7" customFormat="1" ht="15" customHeight="1" x14ac:dyDescent="0.25">
      <c r="A464" s="1"/>
      <c r="B464" s="1"/>
      <c r="C464" s="2"/>
      <c r="D464" s="193" t="s">
        <v>528</v>
      </c>
      <c r="E464" s="37"/>
      <c r="F464" s="3"/>
      <c r="G464" s="37"/>
      <c r="H464" s="2"/>
      <c r="I464"/>
      <c r="J464" s="58"/>
      <c r="K464" s="5"/>
      <c r="L464" s="192">
        <f>INT('[1]Capital Income from LA'!G16)</f>
        <v>0</v>
      </c>
      <c r="AE464" s="187"/>
      <c r="AF464" s="187"/>
    </row>
    <row r="465" spans="1:32" s="7" customFormat="1" ht="15" customHeight="1" x14ac:dyDescent="0.25">
      <c r="A465" s="1"/>
      <c r="B465" s="1"/>
      <c r="C465" s="2"/>
      <c r="D465" s="37"/>
      <c r="E465" s="37"/>
      <c r="F465" s="3"/>
      <c r="G465" s="4"/>
      <c r="H465" s="58"/>
      <c r="I465"/>
      <c r="J465" s="194"/>
      <c r="K465" s="5"/>
      <c r="L465" s="162"/>
      <c r="AE465" s="187"/>
      <c r="AF465" s="187"/>
    </row>
    <row r="466" spans="1:32" s="7" customFormat="1" ht="15" customHeight="1" x14ac:dyDescent="0.25">
      <c r="A466" s="1"/>
      <c r="B466" s="1"/>
      <c r="C466" s="195" t="s">
        <v>558</v>
      </c>
      <c r="D466" s="195"/>
      <c r="E466" s="196"/>
      <c r="F466" s="197"/>
      <c r="G466" s="196"/>
      <c r="H466" s="2"/>
      <c r="I466"/>
      <c r="J466" s="194"/>
      <c r="K466" s="5"/>
      <c r="L466" s="111">
        <f>L463+L464</f>
        <v>7036</v>
      </c>
      <c r="AE466" s="187"/>
      <c r="AF466" s="187"/>
    </row>
    <row r="467" spans="1:32" s="7" customFormat="1" ht="15" customHeight="1" x14ac:dyDescent="0.25">
      <c r="A467" s="36"/>
      <c r="B467" s="36"/>
      <c r="C467" s="37"/>
      <c r="D467" s="37"/>
      <c r="E467" s="37"/>
      <c r="F467" s="3"/>
      <c r="G467" s="37"/>
      <c r="H467" s="37"/>
      <c r="I467"/>
      <c r="J467" s="65"/>
      <c r="K467" s="65"/>
      <c r="L467" s="198"/>
      <c r="AE467" s="187"/>
      <c r="AF467" s="187"/>
    </row>
    <row r="468" spans="1:32" s="7" customFormat="1" ht="15" customHeight="1" x14ac:dyDescent="0.25">
      <c r="A468" s="1"/>
      <c r="B468" s="1"/>
      <c r="C468" s="172" t="s">
        <v>559</v>
      </c>
      <c r="D468" s="199"/>
      <c r="E468" s="2"/>
      <c r="F468" s="3"/>
      <c r="G468" s="2"/>
      <c r="H468" s="2"/>
      <c r="I468"/>
      <c r="J468" s="5"/>
      <c r="K468" s="5"/>
      <c r="L468" s="111">
        <f>L466-L460</f>
        <v>-755</v>
      </c>
      <c r="AE468" s="187"/>
      <c r="AF468" s="187"/>
    </row>
    <row r="469" spans="1:32" s="7" customFormat="1" ht="15" customHeight="1" x14ac:dyDescent="0.25">
      <c r="I469" s="7" t="s">
        <v>560</v>
      </c>
      <c r="J469" s="163"/>
      <c r="L469" s="200">
        <f>L425+-L367+-L368+-L369+-L370+-L371</f>
        <v>1861596</v>
      </c>
      <c r="AE469" s="187"/>
      <c r="AF469" s="187"/>
    </row>
    <row r="470" spans="1:32" s="7" customFormat="1" ht="15" customHeight="1" x14ac:dyDescent="0.25">
      <c r="I470" s="7" t="s">
        <v>561</v>
      </c>
      <c r="J470" s="163"/>
      <c r="L470" s="200">
        <f>'[1]Income from LA'!G132-'[1]High Needs Funding from OLA'!G29</f>
        <v>1146920</v>
      </c>
      <c r="AE470" s="187"/>
      <c r="AF470" s="187"/>
    </row>
    <row r="471" spans="1:32" ht="15" customHeight="1" x14ac:dyDescent="0.25">
      <c r="G471" s="86"/>
      <c r="H471" s="86"/>
      <c r="AE471" s="187"/>
      <c r="AF471" s="187"/>
    </row>
    <row r="472" spans="1:32" ht="15" customHeight="1" x14ac:dyDescent="0.25">
      <c r="G472" s="86"/>
      <c r="H472" s="86"/>
      <c r="L472" s="201">
        <f>L470-L469</f>
        <v>-714676</v>
      </c>
      <c r="AE472" s="187"/>
      <c r="AF472" s="187"/>
    </row>
    <row r="473" spans="1:32" ht="15" customHeight="1" x14ac:dyDescent="0.25">
      <c r="G473" s="86"/>
      <c r="H473" s="86"/>
      <c r="AE473" s="187"/>
      <c r="AF473" s="187"/>
    </row>
    <row r="474" spans="1:32" ht="15" customHeight="1" x14ac:dyDescent="0.25">
      <c r="G474" s="86"/>
      <c r="H474" s="86"/>
      <c r="AE474" s="187"/>
      <c r="AF474" s="202"/>
    </row>
    <row r="475" spans="1:32" ht="15" customHeight="1" x14ac:dyDescent="0.25">
      <c r="G475" s="86"/>
      <c r="H475" s="86"/>
      <c r="AE475" s="187"/>
      <c r="AF475" s="203"/>
    </row>
    <row r="476" spans="1:32" ht="15" customHeight="1" x14ac:dyDescent="0.25">
      <c r="G476" s="86"/>
      <c r="H476" s="86"/>
      <c r="AE476" s="187" t="str">
        <f>G483&amp;""&amp;$L$14&amp;""&amp;H483</f>
        <v/>
      </c>
      <c r="AF476" s="204"/>
    </row>
    <row r="477" spans="1:32" ht="15" customHeight="1" x14ac:dyDescent="0.25">
      <c r="G477" s="86"/>
      <c r="H477" s="86"/>
      <c r="AE477" s="187"/>
      <c r="AF477" s="187"/>
    </row>
    <row r="478" spans="1:32" ht="15" customHeight="1" x14ac:dyDescent="0.25">
      <c r="G478" s="86"/>
      <c r="H478" s="86"/>
      <c r="AE478" s="187"/>
      <c r="AF478" s="187"/>
    </row>
    <row r="479" spans="1:32" ht="15" customHeight="1" x14ac:dyDescent="0.25">
      <c r="G479" s="86"/>
      <c r="H479" s="86"/>
      <c r="AE479" s="187"/>
      <c r="AF479" s="187"/>
    </row>
    <row r="480" spans="1:32" ht="15" customHeight="1" x14ac:dyDescent="0.25">
      <c r="AE480" s="187"/>
      <c r="AF480" s="187"/>
    </row>
    <row r="481" spans="31:32" ht="15" customHeight="1" x14ac:dyDescent="0.25">
      <c r="AE481" s="187"/>
      <c r="AF481" s="187"/>
    </row>
    <row r="482" spans="31:32" ht="15" customHeight="1" x14ac:dyDescent="0.25">
      <c r="AE482" s="187"/>
      <c r="AF482" s="187"/>
    </row>
    <row r="483" spans="31:32" ht="15" customHeight="1" x14ac:dyDescent="0.25">
      <c r="AE483" s="187"/>
      <c r="AF483" s="187"/>
    </row>
    <row r="484" spans="31:32" ht="15" customHeight="1" x14ac:dyDescent="0.25">
      <c r="AE484" s="187"/>
      <c r="AF484" s="187"/>
    </row>
    <row r="485" spans="31:32" ht="15" customHeight="1" x14ac:dyDescent="0.25">
      <c r="AE485" s="187"/>
      <c r="AF485" s="187"/>
    </row>
    <row r="486" spans="31:32" ht="15" customHeight="1" x14ac:dyDescent="0.25">
      <c r="AE486" s="187"/>
      <c r="AF486" s="187"/>
    </row>
    <row r="487" spans="31:32" ht="15" customHeight="1" x14ac:dyDescent="0.25">
      <c r="AE487" s="187"/>
      <c r="AF487" s="187"/>
    </row>
    <row r="488" spans="31:32" ht="15" customHeight="1" x14ac:dyDescent="0.25">
      <c r="AE488" s="187"/>
      <c r="AF488" s="187"/>
    </row>
    <row r="489" spans="31:32" ht="15" customHeight="1" x14ac:dyDescent="0.25">
      <c r="AE489" s="187"/>
      <c r="AF489" s="187"/>
    </row>
    <row r="490" spans="31:32" ht="15" customHeight="1" x14ac:dyDescent="0.25">
      <c r="AE490" s="187"/>
      <c r="AF490" s="187"/>
    </row>
    <row r="491" spans="31:32" ht="15" customHeight="1" x14ac:dyDescent="0.25">
      <c r="AE491" s="187"/>
      <c r="AF491" s="187"/>
    </row>
    <row r="492" spans="31:32" ht="15" customHeight="1" x14ac:dyDescent="0.25">
      <c r="AE492" s="187"/>
      <c r="AF492" s="187"/>
    </row>
    <row r="493" spans="31:32" ht="15" customHeight="1" x14ac:dyDescent="0.25">
      <c r="AE493" s="187"/>
      <c r="AF493" s="187"/>
    </row>
    <row r="494" spans="31:32" ht="15" customHeight="1" x14ac:dyDescent="0.25"/>
    <row r="495" spans="31:32" ht="15" customHeight="1" x14ac:dyDescent="0.25"/>
    <row r="496" spans="31:32"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spans="1:1" x14ac:dyDescent="0.25">
      <c r="A513" s="100"/>
    </row>
  </sheetData>
  <mergeCells count="2">
    <mergeCell ref="A9:D9"/>
    <mergeCell ref="A10:D10"/>
  </mergeCells>
  <conditionalFormatting sqref="L425 L438 L441:L443 L446:L447 L450:L452 L455 L460 L416 C438:D438 A444:A458 B444:F444 C441:D443 C446:D447 C450:D452 C455:D455 A462:H468 J462:L468 H444 O360:O380 I405 H381 H382:I385 H387 H388:I389 H390:H391 H392:I394 H395:H396 H397:I397 H398:H399 H400:I400 H401:H405 R397:AC400 AG397:IV400 R386:U392 N440:N447 V360:AC392 AG360:IV392 J409:L412 J414:L415 N422 J444:L444 N404:N405 J427:L427 N349:O349 AG352:BD352 V349:AC349 X348:AC348 V348 AG348:IV349 O346:O348 N348 H360:H366 H357:I357 H358 H359:I359 A369:B370 A471:H65536 J471:L65536 AE494:AF65536 R471:AD65536 AG471:IV65536 V334:V346 W334:W348 L469:L470 B406:H407 A409:B414 C409:H412 C414:H415 H355:H356 A407 C313:I320 N360:N392 N397:N400 C325:L334 X334:AC346 G57:H60 C336:L352 C353:H353 J353:L353 J9:L29 P151 V302:AC333 AE1:AF20 R1:U20 A1:E8 A10:A11 A9:D9 B61:H81 AG1:IV300 N9:N300 G11:H29 H9:H10 F1:H7 J1:L7 I11:I15 I19:I29 F9 J313:L323 H322:I322 N309:N310 V1:AD21 C322:F322 E31:L44 N312:N346 A323:B367 C323:C324 G321:G324 D324:F324 H324:L324 N302:N307 AG302:IV346 L413 C31:D60 E45:F60 G45:L56 H367:I369 C373:I380 J355:L366 J373:L385 C355:G369 L367:L372 N1:N7 N471:N65536 J387:L407 L386 A387:G405 A386:B386 F386 A426:B426 A427:H427 J419:L420 A419:H420 A421:B422 A13 A15:A81 B10:B13 B15:B60 C10:F29 V22:AC300 A381:G385 R415:T422 AG404:IV406 AG415:IV437 R404:AC406 U415:AC437 AD22:AD406 AD415:AD449 C161:L312 A82:H138 A161:B321 I57:L138 A139:B139 L139:L159 L421:L422">
    <cfRule type="expression" dxfId="31" priority="15" stopIfTrue="1">
      <formula>CellHasFormula</formula>
    </cfRule>
  </conditionalFormatting>
  <conditionalFormatting sqref="G438:G457">
    <cfRule type="expression" dxfId="29" priority="16" stopIfTrue="1">
      <formula>CellHasFormula</formula>
    </cfRule>
  </conditionalFormatting>
  <conditionalFormatting sqref="C30:L30">
    <cfRule type="expression" dxfId="27" priority="14" stopIfTrue="1">
      <formula>CellHasFormula</formula>
    </cfRule>
  </conditionalFormatting>
  <conditionalFormatting sqref="G370:G372">
    <cfRule type="expression" dxfId="25" priority="13" stopIfTrue="1">
      <formula>CellHasFormula</formula>
    </cfRule>
  </conditionalFormatting>
  <conditionalFormatting sqref="I370:I372">
    <cfRule type="expression" dxfId="23" priority="12" stopIfTrue="1">
      <formula>CellHasFormula</formula>
    </cfRule>
  </conditionalFormatting>
  <conditionalFormatting sqref="H370:H372">
    <cfRule type="expression" dxfId="21" priority="11" stopIfTrue="1">
      <formula>CellHasFormula</formula>
    </cfRule>
  </conditionalFormatting>
  <conditionalFormatting sqref="J367:K372">
    <cfRule type="expression" dxfId="19" priority="10" stopIfTrue="1">
      <formula>CellHasFormula</formula>
    </cfRule>
  </conditionalFormatting>
  <conditionalFormatting sqref="G386:K386">
    <cfRule type="expression" dxfId="17" priority="9" stopIfTrue="1">
      <formula>CellHasFormula</formula>
    </cfRule>
  </conditionalFormatting>
  <conditionalFormatting sqref="C386:E386">
    <cfRule type="expression" dxfId="15" priority="8" stopIfTrue="1">
      <formula>CellHasFormula</formula>
    </cfRule>
  </conditionalFormatting>
  <conditionalFormatting sqref="L432">
    <cfRule type="expression" dxfId="13" priority="7" stopIfTrue="1">
      <formula>CellHasFormula</formula>
    </cfRule>
  </conditionalFormatting>
  <conditionalFormatting sqref="C160:L160 C141:K159 C139:I140">
    <cfRule type="expression" dxfId="11" priority="6" stopIfTrue="1">
      <formula>CellHasFormula</formula>
    </cfRule>
  </conditionalFormatting>
  <conditionalFormatting sqref="C421:D421">
    <cfRule type="expression" dxfId="9" priority="5" stopIfTrue="1">
      <formula>CellHasFormula</formula>
    </cfRule>
  </conditionalFormatting>
  <conditionalFormatting sqref="L430">
    <cfRule type="expression" dxfId="7" priority="4" stopIfTrue="1">
      <formula>CellHasFormula</formula>
    </cfRule>
  </conditionalFormatting>
  <conditionalFormatting sqref="J139:K139">
    <cfRule type="expression" dxfId="5" priority="3" stopIfTrue="1">
      <formula>CellHasFormula</formula>
    </cfRule>
  </conditionalFormatting>
  <conditionalFormatting sqref="J140:K140">
    <cfRule type="expression" dxfId="3" priority="2" stopIfTrue="1">
      <formula>CellHasFormula</formula>
    </cfRule>
  </conditionalFormatting>
  <conditionalFormatting sqref="J422:K422 C422:H422">
    <cfRule type="expression" dxfId="1" priority="1" stopIfTrue="1">
      <formula>CellHasFormula</formula>
    </cfRule>
  </conditionalFormatting>
  <dataValidations count="3">
    <dataValidation type="whole" allowBlank="1" showInputMessage="1" showErrorMessage="1" prompt="Please input amount of loan , Budget Plan will still show a negative balance in cell L9 until after the initial plan has been submitted ." sqref="L430 JH430 TD430 ACZ430 AMV430 AWR430 BGN430 BQJ430 CAF430 CKB430 CTX430 DDT430 DNP430 DXL430 EHH430 ERD430 FAZ430 FKV430 FUR430 GEN430 GOJ430 GYF430 HIB430 HRX430 IBT430 ILP430 IVL430 JFH430 JPD430 JYZ430 KIV430 KSR430 LCN430 LMJ430 LWF430 MGB430 MPX430 MZT430 NJP430 NTL430 ODH430 OND430 OWZ430 PGV430 PQR430 QAN430 QKJ430 QUF430 REB430 RNX430 RXT430 SHP430 SRL430 TBH430 TLD430 TUZ430 UEV430 UOR430 UYN430 VIJ430 VSF430 WCB430 WLX430 WVT430 L65966 JH65966 TD65966 ACZ65966 AMV65966 AWR65966 BGN65966 BQJ65966 CAF65966 CKB65966 CTX65966 DDT65966 DNP65966 DXL65966 EHH65966 ERD65966 FAZ65966 FKV65966 FUR65966 GEN65966 GOJ65966 GYF65966 HIB65966 HRX65966 IBT65966 ILP65966 IVL65966 JFH65966 JPD65966 JYZ65966 KIV65966 KSR65966 LCN65966 LMJ65966 LWF65966 MGB65966 MPX65966 MZT65966 NJP65966 NTL65966 ODH65966 OND65966 OWZ65966 PGV65966 PQR65966 QAN65966 QKJ65966 QUF65966 REB65966 RNX65966 RXT65966 SHP65966 SRL65966 TBH65966 TLD65966 TUZ65966 UEV65966 UOR65966 UYN65966 VIJ65966 VSF65966 WCB65966 WLX65966 WVT65966 L131502 JH131502 TD131502 ACZ131502 AMV131502 AWR131502 BGN131502 BQJ131502 CAF131502 CKB131502 CTX131502 DDT131502 DNP131502 DXL131502 EHH131502 ERD131502 FAZ131502 FKV131502 FUR131502 GEN131502 GOJ131502 GYF131502 HIB131502 HRX131502 IBT131502 ILP131502 IVL131502 JFH131502 JPD131502 JYZ131502 KIV131502 KSR131502 LCN131502 LMJ131502 LWF131502 MGB131502 MPX131502 MZT131502 NJP131502 NTL131502 ODH131502 OND131502 OWZ131502 PGV131502 PQR131502 QAN131502 QKJ131502 QUF131502 REB131502 RNX131502 RXT131502 SHP131502 SRL131502 TBH131502 TLD131502 TUZ131502 UEV131502 UOR131502 UYN131502 VIJ131502 VSF131502 WCB131502 WLX131502 WVT131502 L197038 JH197038 TD197038 ACZ197038 AMV197038 AWR197038 BGN197038 BQJ197038 CAF197038 CKB197038 CTX197038 DDT197038 DNP197038 DXL197038 EHH197038 ERD197038 FAZ197038 FKV197038 FUR197038 GEN197038 GOJ197038 GYF197038 HIB197038 HRX197038 IBT197038 ILP197038 IVL197038 JFH197038 JPD197038 JYZ197038 KIV197038 KSR197038 LCN197038 LMJ197038 LWF197038 MGB197038 MPX197038 MZT197038 NJP197038 NTL197038 ODH197038 OND197038 OWZ197038 PGV197038 PQR197038 QAN197038 QKJ197038 QUF197038 REB197038 RNX197038 RXT197038 SHP197038 SRL197038 TBH197038 TLD197038 TUZ197038 UEV197038 UOR197038 UYN197038 VIJ197038 VSF197038 WCB197038 WLX197038 WVT197038 L262574 JH262574 TD262574 ACZ262574 AMV262574 AWR262574 BGN262574 BQJ262574 CAF262574 CKB262574 CTX262574 DDT262574 DNP262574 DXL262574 EHH262574 ERD262574 FAZ262574 FKV262574 FUR262574 GEN262574 GOJ262574 GYF262574 HIB262574 HRX262574 IBT262574 ILP262574 IVL262574 JFH262574 JPD262574 JYZ262574 KIV262574 KSR262574 LCN262574 LMJ262574 LWF262574 MGB262574 MPX262574 MZT262574 NJP262574 NTL262574 ODH262574 OND262574 OWZ262574 PGV262574 PQR262574 QAN262574 QKJ262574 QUF262574 REB262574 RNX262574 RXT262574 SHP262574 SRL262574 TBH262574 TLD262574 TUZ262574 UEV262574 UOR262574 UYN262574 VIJ262574 VSF262574 WCB262574 WLX262574 WVT262574 L328110 JH328110 TD328110 ACZ328110 AMV328110 AWR328110 BGN328110 BQJ328110 CAF328110 CKB328110 CTX328110 DDT328110 DNP328110 DXL328110 EHH328110 ERD328110 FAZ328110 FKV328110 FUR328110 GEN328110 GOJ328110 GYF328110 HIB328110 HRX328110 IBT328110 ILP328110 IVL328110 JFH328110 JPD328110 JYZ328110 KIV328110 KSR328110 LCN328110 LMJ328110 LWF328110 MGB328110 MPX328110 MZT328110 NJP328110 NTL328110 ODH328110 OND328110 OWZ328110 PGV328110 PQR328110 QAN328110 QKJ328110 QUF328110 REB328110 RNX328110 RXT328110 SHP328110 SRL328110 TBH328110 TLD328110 TUZ328110 UEV328110 UOR328110 UYN328110 VIJ328110 VSF328110 WCB328110 WLX328110 WVT328110 L393646 JH393646 TD393646 ACZ393646 AMV393646 AWR393646 BGN393646 BQJ393646 CAF393646 CKB393646 CTX393646 DDT393646 DNP393646 DXL393646 EHH393646 ERD393646 FAZ393646 FKV393646 FUR393646 GEN393646 GOJ393646 GYF393646 HIB393646 HRX393646 IBT393646 ILP393646 IVL393646 JFH393646 JPD393646 JYZ393646 KIV393646 KSR393646 LCN393646 LMJ393646 LWF393646 MGB393646 MPX393646 MZT393646 NJP393646 NTL393646 ODH393646 OND393646 OWZ393646 PGV393646 PQR393646 QAN393646 QKJ393646 QUF393646 REB393646 RNX393646 RXT393646 SHP393646 SRL393646 TBH393646 TLD393646 TUZ393646 UEV393646 UOR393646 UYN393646 VIJ393646 VSF393646 WCB393646 WLX393646 WVT393646 L459182 JH459182 TD459182 ACZ459182 AMV459182 AWR459182 BGN459182 BQJ459182 CAF459182 CKB459182 CTX459182 DDT459182 DNP459182 DXL459182 EHH459182 ERD459182 FAZ459182 FKV459182 FUR459182 GEN459182 GOJ459182 GYF459182 HIB459182 HRX459182 IBT459182 ILP459182 IVL459182 JFH459182 JPD459182 JYZ459182 KIV459182 KSR459182 LCN459182 LMJ459182 LWF459182 MGB459182 MPX459182 MZT459182 NJP459182 NTL459182 ODH459182 OND459182 OWZ459182 PGV459182 PQR459182 QAN459182 QKJ459182 QUF459182 REB459182 RNX459182 RXT459182 SHP459182 SRL459182 TBH459182 TLD459182 TUZ459182 UEV459182 UOR459182 UYN459182 VIJ459182 VSF459182 WCB459182 WLX459182 WVT459182 L524718 JH524718 TD524718 ACZ524718 AMV524718 AWR524718 BGN524718 BQJ524718 CAF524718 CKB524718 CTX524718 DDT524718 DNP524718 DXL524718 EHH524718 ERD524718 FAZ524718 FKV524718 FUR524718 GEN524718 GOJ524718 GYF524718 HIB524718 HRX524718 IBT524718 ILP524718 IVL524718 JFH524718 JPD524718 JYZ524718 KIV524718 KSR524718 LCN524718 LMJ524718 LWF524718 MGB524718 MPX524718 MZT524718 NJP524718 NTL524718 ODH524718 OND524718 OWZ524718 PGV524718 PQR524718 QAN524718 QKJ524718 QUF524718 REB524718 RNX524718 RXT524718 SHP524718 SRL524718 TBH524718 TLD524718 TUZ524718 UEV524718 UOR524718 UYN524718 VIJ524718 VSF524718 WCB524718 WLX524718 WVT524718 L590254 JH590254 TD590254 ACZ590254 AMV590254 AWR590254 BGN590254 BQJ590254 CAF590254 CKB590254 CTX590254 DDT590254 DNP590254 DXL590254 EHH590254 ERD590254 FAZ590254 FKV590254 FUR590254 GEN590254 GOJ590254 GYF590254 HIB590254 HRX590254 IBT590254 ILP590254 IVL590254 JFH590254 JPD590254 JYZ590254 KIV590254 KSR590254 LCN590254 LMJ590254 LWF590254 MGB590254 MPX590254 MZT590254 NJP590254 NTL590254 ODH590254 OND590254 OWZ590254 PGV590254 PQR590254 QAN590254 QKJ590254 QUF590254 REB590254 RNX590254 RXT590254 SHP590254 SRL590254 TBH590254 TLD590254 TUZ590254 UEV590254 UOR590254 UYN590254 VIJ590254 VSF590254 WCB590254 WLX590254 WVT590254 L655790 JH655790 TD655790 ACZ655790 AMV655790 AWR655790 BGN655790 BQJ655790 CAF655790 CKB655790 CTX655790 DDT655790 DNP655790 DXL655790 EHH655790 ERD655790 FAZ655790 FKV655790 FUR655790 GEN655790 GOJ655790 GYF655790 HIB655790 HRX655790 IBT655790 ILP655790 IVL655790 JFH655790 JPD655790 JYZ655790 KIV655790 KSR655790 LCN655790 LMJ655790 LWF655790 MGB655790 MPX655790 MZT655790 NJP655790 NTL655790 ODH655790 OND655790 OWZ655790 PGV655790 PQR655790 QAN655790 QKJ655790 QUF655790 REB655790 RNX655790 RXT655790 SHP655790 SRL655790 TBH655790 TLD655790 TUZ655790 UEV655790 UOR655790 UYN655790 VIJ655790 VSF655790 WCB655790 WLX655790 WVT655790 L721326 JH721326 TD721326 ACZ721326 AMV721326 AWR721326 BGN721326 BQJ721326 CAF721326 CKB721326 CTX721326 DDT721326 DNP721326 DXL721326 EHH721326 ERD721326 FAZ721326 FKV721326 FUR721326 GEN721326 GOJ721326 GYF721326 HIB721326 HRX721326 IBT721326 ILP721326 IVL721326 JFH721326 JPD721326 JYZ721326 KIV721326 KSR721326 LCN721326 LMJ721326 LWF721326 MGB721326 MPX721326 MZT721326 NJP721326 NTL721326 ODH721326 OND721326 OWZ721326 PGV721326 PQR721326 QAN721326 QKJ721326 QUF721326 REB721326 RNX721326 RXT721326 SHP721326 SRL721326 TBH721326 TLD721326 TUZ721326 UEV721326 UOR721326 UYN721326 VIJ721326 VSF721326 WCB721326 WLX721326 WVT721326 L786862 JH786862 TD786862 ACZ786862 AMV786862 AWR786862 BGN786862 BQJ786862 CAF786862 CKB786862 CTX786862 DDT786862 DNP786862 DXL786862 EHH786862 ERD786862 FAZ786862 FKV786862 FUR786862 GEN786862 GOJ786862 GYF786862 HIB786862 HRX786862 IBT786862 ILP786862 IVL786862 JFH786862 JPD786862 JYZ786862 KIV786862 KSR786862 LCN786862 LMJ786862 LWF786862 MGB786862 MPX786862 MZT786862 NJP786862 NTL786862 ODH786862 OND786862 OWZ786862 PGV786862 PQR786862 QAN786862 QKJ786862 QUF786862 REB786862 RNX786862 RXT786862 SHP786862 SRL786862 TBH786862 TLD786862 TUZ786862 UEV786862 UOR786862 UYN786862 VIJ786862 VSF786862 WCB786862 WLX786862 WVT786862 L852398 JH852398 TD852398 ACZ852398 AMV852398 AWR852398 BGN852398 BQJ852398 CAF852398 CKB852398 CTX852398 DDT852398 DNP852398 DXL852398 EHH852398 ERD852398 FAZ852398 FKV852398 FUR852398 GEN852398 GOJ852398 GYF852398 HIB852398 HRX852398 IBT852398 ILP852398 IVL852398 JFH852398 JPD852398 JYZ852398 KIV852398 KSR852398 LCN852398 LMJ852398 LWF852398 MGB852398 MPX852398 MZT852398 NJP852398 NTL852398 ODH852398 OND852398 OWZ852398 PGV852398 PQR852398 QAN852398 QKJ852398 QUF852398 REB852398 RNX852398 RXT852398 SHP852398 SRL852398 TBH852398 TLD852398 TUZ852398 UEV852398 UOR852398 UYN852398 VIJ852398 VSF852398 WCB852398 WLX852398 WVT852398 L917934 JH917934 TD917934 ACZ917934 AMV917934 AWR917934 BGN917934 BQJ917934 CAF917934 CKB917934 CTX917934 DDT917934 DNP917934 DXL917934 EHH917934 ERD917934 FAZ917934 FKV917934 FUR917934 GEN917934 GOJ917934 GYF917934 HIB917934 HRX917934 IBT917934 ILP917934 IVL917934 JFH917934 JPD917934 JYZ917934 KIV917934 KSR917934 LCN917934 LMJ917934 LWF917934 MGB917934 MPX917934 MZT917934 NJP917934 NTL917934 ODH917934 OND917934 OWZ917934 PGV917934 PQR917934 QAN917934 QKJ917934 QUF917934 REB917934 RNX917934 RXT917934 SHP917934 SRL917934 TBH917934 TLD917934 TUZ917934 UEV917934 UOR917934 UYN917934 VIJ917934 VSF917934 WCB917934 WLX917934 WVT917934 L983470 JH983470 TD983470 ACZ983470 AMV983470 AWR983470 BGN983470 BQJ983470 CAF983470 CKB983470 CTX983470 DDT983470 DNP983470 DXL983470 EHH983470 ERD983470 FAZ983470 FKV983470 FUR983470 GEN983470 GOJ983470 GYF983470 HIB983470 HRX983470 IBT983470 ILP983470 IVL983470 JFH983470 JPD983470 JYZ983470 KIV983470 KSR983470 LCN983470 LMJ983470 LWF983470 MGB983470 MPX983470 MZT983470 NJP983470 NTL983470 ODH983470 OND983470 OWZ983470 PGV983470 PQR983470 QAN983470 QKJ983470 QUF983470 REB983470 RNX983470 RXT983470 SHP983470 SRL983470 TBH983470 TLD983470 TUZ983470 UEV983470 UOR983470 UYN983470 VIJ983470 VSF983470 WCB983470 WLX983470 WVT983470">
      <formula1>-1000000</formula1>
      <formula2>3000000</formula2>
    </dataValidation>
    <dataValidation operator="greaterThan" allowBlank="1" showInputMessage="1" showErrorMessage="1" sqref="L361 JH361 TD361 ACZ361 AMV361 AWR361 BGN361 BQJ361 CAF361 CKB361 CTX361 DDT361 DNP361 DXL361 EHH361 ERD361 FAZ361 FKV361 FUR361 GEN361 GOJ361 GYF361 HIB361 HRX361 IBT361 ILP361 IVL361 JFH361 JPD361 JYZ361 KIV361 KSR361 LCN361 LMJ361 LWF361 MGB361 MPX361 MZT361 NJP361 NTL361 ODH361 OND361 OWZ361 PGV361 PQR361 QAN361 QKJ361 QUF361 REB361 RNX361 RXT361 SHP361 SRL361 TBH361 TLD361 TUZ361 UEV361 UOR361 UYN361 VIJ361 VSF361 WCB361 WLX361 WVT361 L65897 JH65897 TD65897 ACZ65897 AMV65897 AWR65897 BGN65897 BQJ65897 CAF65897 CKB65897 CTX65897 DDT65897 DNP65897 DXL65897 EHH65897 ERD65897 FAZ65897 FKV65897 FUR65897 GEN65897 GOJ65897 GYF65897 HIB65897 HRX65897 IBT65897 ILP65897 IVL65897 JFH65897 JPD65897 JYZ65897 KIV65897 KSR65897 LCN65897 LMJ65897 LWF65897 MGB65897 MPX65897 MZT65897 NJP65897 NTL65897 ODH65897 OND65897 OWZ65897 PGV65897 PQR65897 QAN65897 QKJ65897 QUF65897 REB65897 RNX65897 RXT65897 SHP65897 SRL65897 TBH65897 TLD65897 TUZ65897 UEV65897 UOR65897 UYN65897 VIJ65897 VSF65897 WCB65897 WLX65897 WVT65897 L131433 JH131433 TD131433 ACZ131433 AMV131433 AWR131433 BGN131433 BQJ131433 CAF131433 CKB131433 CTX131433 DDT131433 DNP131433 DXL131433 EHH131433 ERD131433 FAZ131433 FKV131433 FUR131433 GEN131433 GOJ131433 GYF131433 HIB131433 HRX131433 IBT131433 ILP131433 IVL131433 JFH131433 JPD131433 JYZ131433 KIV131433 KSR131433 LCN131433 LMJ131433 LWF131433 MGB131433 MPX131433 MZT131433 NJP131433 NTL131433 ODH131433 OND131433 OWZ131433 PGV131433 PQR131433 QAN131433 QKJ131433 QUF131433 REB131433 RNX131433 RXT131433 SHP131433 SRL131433 TBH131433 TLD131433 TUZ131433 UEV131433 UOR131433 UYN131433 VIJ131433 VSF131433 WCB131433 WLX131433 WVT131433 L196969 JH196969 TD196969 ACZ196969 AMV196969 AWR196969 BGN196969 BQJ196969 CAF196969 CKB196969 CTX196969 DDT196969 DNP196969 DXL196969 EHH196969 ERD196969 FAZ196969 FKV196969 FUR196969 GEN196969 GOJ196969 GYF196969 HIB196969 HRX196969 IBT196969 ILP196969 IVL196969 JFH196969 JPD196969 JYZ196969 KIV196969 KSR196969 LCN196969 LMJ196969 LWF196969 MGB196969 MPX196969 MZT196969 NJP196969 NTL196969 ODH196969 OND196969 OWZ196969 PGV196969 PQR196969 QAN196969 QKJ196969 QUF196969 REB196969 RNX196969 RXT196969 SHP196969 SRL196969 TBH196969 TLD196969 TUZ196969 UEV196969 UOR196969 UYN196969 VIJ196969 VSF196969 WCB196969 WLX196969 WVT196969 L262505 JH262505 TD262505 ACZ262505 AMV262505 AWR262505 BGN262505 BQJ262505 CAF262505 CKB262505 CTX262505 DDT262505 DNP262505 DXL262505 EHH262505 ERD262505 FAZ262505 FKV262505 FUR262505 GEN262505 GOJ262505 GYF262505 HIB262505 HRX262505 IBT262505 ILP262505 IVL262505 JFH262505 JPD262505 JYZ262505 KIV262505 KSR262505 LCN262505 LMJ262505 LWF262505 MGB262505 MPX262505 MZT262505 NJP262505 NTL262505 ODH262505 OND262505 OWZ262505 PGV262505 PQR262505 QAN262505 QKJ262505 QUF262505 REB262505 RNX262505 RXT262505 SHP262505 SRL262505 TBH262505 TLD262505 TUZ262505 UEV262505 UOR262505 UYN262505 VIJ262505 VSF262505 WCB262505 WLX262505 WVT262505 L328041 JH328041 TD328041 ACZ328041 AMV328041 AWR328041 BGN328041 BQJ328041 CAF328041 CKB328041 CTX328041 DDT328041 DNP328041 DXL328041 EHH328041 ERD328041 FAZ328041 FKV328041 FUR328041 GEN328041 GOJ328041 GYF328041 HIB328041 HRX328041 IBT328041 ILP328041 IVL328041 JFH328041 JPD328041 JYZ328041 KIV328041 KSR328041 LCN328041 LMJ328041 LWF328041 MGB328041 MPX328041 MZT328041 NJP328041 NTL328041 ODH328041 OND328041 OWZ328041 PGV328041 PQR328041 QAN328041 QKJ328041 QUF328041 REB328041 RNX328041 RXT328041 SHP328041 SRL328041 TBH328041 TLD328041 TUZ328041 UEV328041 UOR328041 UYN328041 VIJ328041 VSF328041 WCB328041 WLX328041 WVT328041 L393577 JH393577 TD393577 ACZ393577 AMV393577 AWR393577 BGN393577 BQJ393577 CAF393577 CKB393577 CTX393577 DDT393577 DNP393577 DXL393577 EHH393577 ERD393577 FAZ393577 FKV393577 FUR393577 GEN393577 GOJ393577 GYF393577 HIB393577 HRX393577 IBT393577 ILP393577 IVL393577 JFH393577 JPD393577 JYZ393577 KIV393577 KSR393577 LCN393577 LMJ393577 LWF393577 MGB393577 MPX393577 MZT393577 NJP393577 NTL393577 ODH393577 OND393577 OWZ393577 PGV393577 PQR393577 QAN393577 QKJ393577 QUF393577 REB393577 RNX393577 RXT393577 SHP393577 SRL393577 TBH393577 TLD393577 TUZ393577 UEV393577 UOR393577 UYN393577 VIJ393577 VSF393577 WCB393577 WLX393577 WVT393577 L459113 JH459113 TD459113 ACZ459113 AMV459113 AWR459113 BGN459113 BQJ459113 CAF459113 CKB459113 CTX459113 DDT459113 DNP459113 DXL459113 EHH459113 ERD459113 FAZ459113 FKV459113 FUR459113 GEN459113 GOJ459113 GYF459113 HIB459113 HRX459113 IBT459113 ILP459113 IVL459113 JFH459113 JPD459113 JYZ459113 KIV459113 KSR459113 LCN459113 LMJ459113 LWF459113 MGB459113 MPX459113 MZT459113 NJP459113 NTL459113 ODH459113 OND459113 OWZ459113 PGV459113 PQR459113 QAN459113 QKJ459113 QUF459113 REB459113 RNX459113 RXT459113 SHP459113 SRL459113 TBH459113 TLD459113 TUZ459113 UEV459113 UOR459113 UYN459113 VIJ459113 VSF459113 WCB459113 WLX459113 WVT459113 L524649 JH524649 TD524649 ACZ524649 AMV524649 AWR524649 BGN524649 BQJ524649 CAF524649 CKB524649 CTX524649 DDT524649 DNP524649 DXL524649 EHH524649 ERD524649 FAZ524649 FKV524649 FUR524649 GEN524649 GOJ524649 GYF524649 HIB524649 HRX524649 IBT524649 ILP524649 IVL524649 JFH524649 JPD524649 JYZ524649 KIV524649 KSR524649 LCN524649 LMJ524649 LWF524649 MGB524649 MPX524649 MZT524649 NJP524649 NTL524649 ODH524649 OND524649 OWZ524649 PGV524649 PQR524649 QAN524649 QKJ524649 QUF524649 REB524649 RNX524649 RXT524649 SHP524649 SRL524649 TBH524649 TLD524649 TUZ524649 UEV524649 UOR524649 UYN524649 VIJ524649 VSF524649 WCB524649 WLX524649 WVT524649 L590185 JH590185 TD590185 ACZ590185 AMV590185 AWR590185 BGN590185 BQJ590185 CAF590185 CKB590185 CTX590185 DDT590185 DNP590185 DXL590185 EHH590185 ERD590185 FAZ590185 FKV590185 FUR590185 GEN590185 GOJ590185 GYF590185 HIB590185 HRX590185 IBT590185 ILP590185 IVL590185 JFH590185 JPD590185 JYZ590185 KIV590185 KSR590185 LCN590185 LMJ590185 LWF590185 MGB590185 MPX590185 MZT590185 NJP590185 NTL590185 ODH590185 OND590185 OWZ590185 PGV590185 PQR590185 QAN590185 QKJ590185 QUF590185 REB590185 RNX590185 RXT590185 SHP590185 SRL590185 TBH590185 TLD590185 TUZ590185 UEV590185 UOR590185 UYN590185 VIJ590185 VSF590185 WCB590185 WLX590185 WVT590185 L655721 JH655721 TD655721 ACZ655721 AMV655721 AWR655721 BGN655721 BQJ655721 CAF655721 CKB655721 CTX655721 DDT655721 DNP655721 DXL655721 EHH655721 ERD655721 FAZ655721 FKV655721 FUR655721 GEN655721 GOJ655721 GYF655721 HIB655721 HRX655721 IBT655721 ILP655721 IVL655721 JFH655721 JPD655721 JYZ655721 KIV655721 KSR655721 LCN655721 LMJ655721 LWF655721 MGB655721 MPX655721 MZT655721 NJP655721 NTL655721 ODH655721 OND655721 OWZ655721 PGV655721 PQR655721 QAN655721 QKJ655721 QUF655721 REB655721 RNX655721 RXT655721 SHP655721 SRL655721 TBH655721 TLD655721 TUZ655721 UEV655721 UOR655721 UYN655721 VIJ655721 VSF655721 WCB655721 WLX655721 WVT655721 L721257 JH721257 TD721257 ACZ721257 AMV721257 AWR721257 BGN721257 BQJ721257 CAF721257 CKB721257 CTX721257 DDT721257 DNP721257 DXL721257 EHH721257 ERD721257 FAZ721257 FKV721257 FUR721257 GEN721257 GOJ721257 GYF721257 HIB721257 HRX721257 IBT721257 ILP721257 IVL721257 JFH721257 JPD721257 JYZ721257 KIV721257 KSR721257 LCN721257 LMJ721257 LWF721257 MGB721257 MPX721257 MZT721257 NJP721257 NTL721257 ODH721257 OND721257 OWZ721257 PGV721257 PQR721257 QAN721257 QKJ721257 QUF721257 REB721257 RNX721257 RXT721257 SHP721257 SRL721257 TBH721257 TLD721257 TUZ721257 UEV721257 UOR721257 UYN721257 VIJ721257 VSF721257 WCB721257 WLX721257 WVT721257 L786793 JH786793 TD786793 ACZ786793 AMV786793 AWR786793 BGN786793 BQJ786793 CAF786793 CKB786793 CTX786793 DDT786793 DNP786793 DXL786793 EHH786793 ERD786793 FAZ786793 FKV786793 FUR786793 GEN786793 GOJ786793 GYF786793 HIB786793 HRX786793 IBT786793 ILP786793 IVL786793 JFH786793 JPD786793 JYZ786793 KIV786793 KSR786793 LCN786793 LMJ786793 LWF786793 MGB786793 MPX786793 MZT786793 NJP786793 NTL786793 ODH786793 OND786793 OWZ786793 PGV786793 PQR786793 QAN786793 QKJ786793 QUF786793 REB786793 RNX786793 RXT786793 SHP786793 SRL786793 TBH786793 TLD786793 TUZ786793 UEV786793 UOR786793 UYN786793 VIJ786793 VSF786793 WCB786793 WLX786793 WVT786793 L852329 JH852329 TD852329 ACZ852329 AMV852329 AWR852329 BGN852329 BQJ852329 CAF852329 CKB852329 CTX852329 DDT852329 DNP852329 DXL852329 EHH852329 ERD852329 FAZ852329 FKV852329 FUR852329 GEN852329 GOJ852329 GYF852329 HIB852329 HRX852329 IBT852329 ILP852329 IVL852329 JFH852329 JPD852329 JYZ852329 KIV852329 KSR852329 LCN852329 LMJ852329 LWF852329 MGB852329 MPX852329 MZT852329 NJP852329 NTL852329 ODH852329 OND852329 OWZ852329 PGV852329 PQR852329 QAN852329 QKJ852329 QUF852329 REB852329 RNX852329 RXT852329 SHP852329 SRL852329 TBH852329 TLD852329 TUZ852329 UEV852329 UOR852329 UYN852329 VIJ852329 VSF852329 WCB852329 WLX852329 WVT852329 L917865 JH917865 TD917865 ACZ917865 AMV917865 AWR917865 BGN917865 BQJ917865 CAF917865 CKB917865 CTX917865 DDT917865 DNP917865 DXL917865 EHH917865 ERD917865 FAZ917865 FKV917865 FUR917865 GEN917865 GOJ917865 GYF917865 HIB917865 HRX917865 IBT917865 ILP917865 IVL917865 JFH917865 JPD917865 JYZ917865 KIV917865 KSR917865 LCN917865 LMJ917865 LWF917865 MGB917865 MPX917865 MZT917865 NJP917865 NTL917865 ODH917865 OND917865 OWZ917865 PGV917865 PQR917865 QAN917865 QKJ917865 QUF917865 REB917865 RNX917865 RXT917865 SHP917865 SRL917865 TBH917865 TLD917865 TUZ917865 UEV917865 UOR917865 UYN917865 VIJ917865 VSF917865 WCB917865 WLX917865 WVT917865 L983401 JH983401 TD983401 ACZ983401 AMV983401 AWR983401 BGN983401 BQJ983401 CAF983401 CKB983401 CTX983401 DDT983401 DNP983401 DXL983401 EHH983401 ERD983401 FAZ983401 FKV983401 FUR983401 GEN983401 GOJ983401 GYF983401 HIB983401 HRX983401 IBT983401 ILP983401 IVL983401 JFH983401 JPD983401 JYZ983401 KIV983401 KSR983401 LCN983401 LMJ983401 LWF983401 MGB983401 MPX983401 MZT983401 NJP983401 NTL983401 ODH983401 OND983401 OWZ983401 PGV983401 PQR983401 QAN983401 QKJ983401 QUF983401 REB983401 RNX983401 RXT983401 SHP983401 SRL983401 TBH983401 TLD983401 TUZ983401 UEV983401 UOR983401 UYN983401 VIJ983401 VSF983401 WCB983401 WLX983401 WVT983401"/>
    <dataValidation type="whole" operator="greaterThan" allowBlank="1" showInputMessage="1" showErrorMessage="1" error="Contingency cannot be less than £0, please revise." prompt="The balance on Contingency must be positive." sqref="L357 JH357 TD357 ACZ357 AMV357 AWR357 BGN357 BQJ357 CAF357 CKB357 CTX357 DDT357 DNP357 DXL357 EHH357 ERD357 FAZ357 FKV357 FUR357 GEN357 GOJ357 GYF357 HIB357 HRX357 IBT357 ILP357 IVL357 JFH357 JPD357 JYZ357 KIV357 KSR357 LCN357 LMJ357 LWF357 MGB357 MPX357 MZT357 NJP357 NTL357 ODH357 OND357 OWZ357 PGV357 PQR357 QAN357 QKJ357 QUF357 REB357 RNX357 RXT357 SHP357 SRL357 TBH357 TLD357 TUZ357 UEV357 UOR357 UYN357 VIJ357 VSF357 WCB357 WLX357 WVT357 L65893 JH65893 TD65893 ACZ65893 AMV65893 AWR65893 BGN65893 BQJ65893 CAF65893 CKB65893 CTX65893 DDT65893 DNP65893 DXL65893 EHH65893 ERD65893 FAZ65893 FKV65893 FUR65893 GEN65893 GOJ65893 GYF65893 HIB65893 HRX65893 IBT65893 ILP65893 IVL65893 JFH65893 JPD65893 JYZ65893 KIV65893 KSR65893 LCN65893 LMJ65893 LWF65893 MGB65893 MPX65893 MZT65893 NJP65893 NTL65893 ODH65893 OND65893 OWZ65893 PGV65893 PQR65893 QAN65893 QKJ65893 QUF65893 REB65893 RNX65893 RXT65893 SHP65893 SRL65893 TBH65893 TLD65893 TUZ65893 UEV65893 UOR65893 UYN65893 VIJ65893 VSF65893 WCB65893 WLX65893 WVT65893 L131429 JH131429 TD131429 ACZ131429 AMV131429 AWR131429 BGN131429 BQJ131429 CAF131429 CKB131429 CTX131429 DDT131429 DNP131429 DXL131429 EHH131429 ERD131429 FAZ131429 FKV131429 FUR131429 GEN131429 GOJ131429 GYF131429 HIB131429 HRX131429 IBT131429 ILP131429 IVL131429 JFH131429 JPD131429 JYZ131429 KIV131429 KSR131429 LCN131429 LMJ131429 LWF131429 MGB131429 MPX131429 MZT131429 NJP131429 NTL131429 ODH131429 OND131429 OWZ131429 PGV131429 PQR131429 QAN131429 QKJ131429 QUF131429 REB131429 RNX131429 RXT131429 SHP131429 SRL131429 TBH131429 TLD131429 TUZ131429 UEV131429 UOR131429 UYN131429 VIJ131429 VSF131429 WCB131429 WLX131429 WVT131429 L196965 JH196965 TD196965 ACZ196965 AMV196965 AWR196965 BGN196965 BQJ196965 CAF196965 CKB196965 CTX196965 DDT196965 DNP196965 DXL196965 EHH196965 ERD196965 FAZ196965 FKV196965 FUR196965 GEN196965 GOJ196965 GYF196965 HIB196965 HRX196965 IBT196965 ILP196965 IVL196965 JFH196965 JPD196965 JYZ196965 KIV196965 KSR196965 LCN196965 LMJ196965 LWF196965 MGB196965 MPX196965 MZT196965 NJP196965 NTL196965 ODH196965 OND196965 OWZ196965 PGV196965 PQR196965 QAN196965 QKJ196965 QUF196965 REB196965 RNX196965 RXT196965 SHP196965 SRL196965 TBH196965 TLD196965 TUZ196965 UEV196965 UOR196965 UYN196965 VIJ196965 VSF196965 WCB196965 WLX196965 WVT196965 L262501 JH262501 TD262501 ACZ262501 AMV262501 AWR262501 BGN262501 BQJ262501 CAF262501 CKB262501 CTX262501 DDT262501 DNP262501 DXL262501 EHH262501 ERD262501 FAZ262501 FKV262501 FUR262501 GEN262501 GOJ262501 GYF262501 HIB262501 HRX262501 IBT262501 ILP262501 IVL262501 JFH262501 JPD262501 JYZ262501 KIV262501 KSR262501 LCN262501 LMJ262501 LWF262501 MGB262501 MPX262501 MZT262501 NJP262501 NTL262501 ODH262501 OND262501 OWZ262501 PGV262501 PQR262501 QAN262501 QKJ262501 QUF262501 REB262501 RNX262501 RXT262501 SHP262501 SRL262501 TBH262501 TLD262501 TUZ262501 UEV262501 UOR262501 UYN262501 VIJ262501 VSF262501 WCB262501 WLX262501 WVT262501 L328037 JH328037 TD328037 ACZ328037 AMV328037 AWR328037 BGN328037 BQJ328037 CAF328037 CKB328037 CTX328037 DDT328037 DNP328037 DXL328037 EHH328037 ERD328037 FAZ328037 FKV328037 FUR328037 GEN328037 GOJ328037 GYF328037 HIB328037 HRX328037 IBT328037 ILP328037 IVL328037 JFH328037 JPD328037 JYZ328037 KIV328037 KSR328037 LCN328037 LMJ328037 LWF328037 MGB328037 MPX328037 MZT328037 NJP328037 NTL328037 ODH328037 OND328037 OWZ328037 PGV328037 PQR328037 QAN328037 QKJ328037 QUF328037 REB328037 RNX328037 RXT328037 SHP328037 SRL328037 TBH328037 TLD328037 TUZ328037 UEV328037 UOR328037 UYN328037 VIJ328037 VSF328037 WCB328037 WLX328037 WVT328037 L393573 JH393573 TD393573 ACZ393573 AMV393573 AWR393573 BGN393573 BQJ393573 CAF393573 CKB393573 CTX393573 DDT393573 DNP393573 DXL393573 EHH393573 ERD393573 FAZ393573 FKV393573 FUR393573 GEN393573 GOJ393573 GYF393573 HIB393573 HRX393573 IBT393573 ILP393573 IVL393573 JFH393573 JPD393573 JYZ393573 KIV393573 KSR393573 LCN393573 LMJ393573 LWF393573 MGB393573 MPX393573 MZT393573 NJP393573 NTL393573 ODH393573 OND393573 OWZ393573 PGV393573 PQR393573 QAN393573 QKJ393573 QUF393573 REB393573 RNX393573 RXT393573 SHP393573 SRL393573 TBH393573 TLD393573 TUZ393573 UEV393573 UOR393573 UYN393573 VIJ393573 VSF393573 WCB393573 WLX393573 WVT393573 L459109 JH459109 TD459109 ACZ459109 AMV459109 AWR459109 BGN459109 BQJ459109 CAF459109 CKB459109 CTX459109 DDT459109 DNP459109 DXL459109 EHH459109 ERD459109 FAZ459109 FKV459109 FUR459109 GEN459109 GOJ459109 GYF459109 HIB459109 HRX459109 IBT459109 ILP459109 IVL459109 JFH459109 JPD459109 JYZ459109 KIV459109 KSR459109 LCN459109 LMJ459109 LWF459109 MGB459109 MPX459109 MZT459109 NJP459109 NTL459109 ODH459109 OND459109 OWZ459109 PGV459109 PQR459109 QAN459109 QKJ459109 QUF459109 REB459109 RNX459109 RXT459109 SHP459109 SRL459109 TBH459109 TLD459109 TUZ459109 UEV459109 UOR459109 UYN459109 VIJ459109 VSF459109 WCB459109 WLX459109 WVT459109 L524645 JH524645 TD524645 ACZ524645 AMV524645 AWR524645 BGN524645 BQJ524645 CAF524645 CKB524645 CTX524645 DDT524645 DNP524645 DXL524645 EHH524645 ERD524645 FAZ524645 FKV524645 FUR524645 GEN524645 GOJ524645 GYF524645 HIB524645 HRX524645 IBT524645 ILP524645 IVL524645 JFH524645 JPD524645 JYZ524645 KIV524645 KSR524645 LCN524645 LMJ524645 LWF524645 MGB524645 MPX524645 MZT524645 NJP524645 NTL524645 ODH524645 OND524645 OWZ524645 PGV524645 PQR524645 QAN524645 QKJ524645 QUF524645 REB524645 RNX524645 RXT524645 SHP524645 SRL524645 TBH524645 TLD524645 TUZ524645 UEV524645 UOR524645 UYN524645 VIJ524645 VSF524645 WCB524645 WLX524645 WVT524645 L590181 JH590181 TD590181 ACZ590181 AMV590181 AWR590181 BGN590181 BQJ590181 CAF590181 CKB590181 CTX590181 DDT590181 DNP590181 DXL590181 EHH590181 ERD590181 FAZ590181 FKV590181 FUR590181 GEN590181 GOJ590181 GYF590181 HIB590181 HRX590181 IBT590181 ILP590181 IVL590181 JFH590181 JPD590181 JYZ590181 KIV590181 KSR590181 LCN590181 LMJ590181 LWF590181 MGB590181 MPX590181 MZT590181 NJP590181 NTL590181 ODH590181 OND590181 OWZ590181 PGV590181 PQR590181 QAN590181 QKJ590181 QUF590181 REB590181 RNX590181 RXT590181 SHP590181 SRL590181 TBH590181 TLD590181 TUZ590181 UEV590181 UOR590181 UYN590181 VIJ590181 VSF590181 WCB590181 WLX590181 WVT590181 L655717 JH655717 TD655717 ACZ655717 AMV655717 AWR655717 BGN655717 BQJ655717 CAF655717 CKB655717 CTX655717 DDT655717 DNP655717 DXL655717 EHH655717 ERD655717 FAZ655717 FKV655717 FUR655717 GEN655717 GOJ655717 GYF655717 HIB655717 HRX655717 IBT655717 ILP655717 IVL655717 JFH655717 JPD655717 JYZ655717 KIV655717 KSR655717 LCN655717 LMJ655717 LWF655717 MGB655717 MPX655717 MZT655717 NJP655717 NTL655717 ODH655717 OND655717 OWZ655717 PGV655717 PQR655717 QAN655717 QKJ655717 QUF655717 REB655717 RNX655717 RXT655717 SHP655717 SRL655717 TBH655717 TLD655717 TUZ655717 UEV655717 UOR655717 UYN655717 VIJ655717 VSF655717 WCB655717 WLX655717 WVT655717 L721253 JH721253 TD721253 ACZ721253 AMV721253 AWR721253 BGN721253 BQJ721253 CAF721253 CKB721253 CTX721253 DDT721253 DNP721253 DXL721253 EHH721253 ERD721253 FAZ721253 FKV721253 FUR721253 GEN721253 GOJ721253 GYF721253 HIB721253 HRX721253 IBT721253 ILP721253 IVL721253 JFH721253 JPD721253 JYZ721253 KIV721253 KSR721253 LCN721253 LMJ721253 LWF721253 MGB721253 MPX721253 MZT721253 NJP721253 NTL721253 ODH721253 OND721253 OWZ721253 PGV721253 PQR721253 QAN721253 QKJ721253 QUF721253 REB721253 RNX721253 RXT721253 SHP721253 SRL721253 TBH721253 TLD721253 TUZ721253 UEV721253 UOR721253 UYN721253 VIJ721253 VSF721253 WCB721253 WLX721253 WVT721253 L786789 JH786789 TD786789 ACZ786789 AMV786789 AWR786789 BGN786789 BQJ786789 CAF786789 CKB786789 CTX786789 DDT786789 DNP786789 DXL786789 EHH786789 ERD786789 FAZ786789 FKV786789 FUR786789 GEN786789 GOJ786789 GYF786789 HIB786789 HRX786789 IBT786789 ILP786789 IVL786789 JFH786789 JPD786789 JYZ786789 KIV786789 KSR786789 LCN786789 LMJ786789 LWF786789 MGB786789 MPX786789 MZT786789 NJP786789 NTL786789 ODH786789 OND786789 OWZ786789 PGV786789 PQR786789 QAN786789 QKJ786789 QUF786789 REB786789 RNX786789 RXT786789 SHP786789 SRL786789 TBH786789 TLD786789 TUZ786789 UEV786789 UOR786789 UYN786789 VIJ786789 VSF786789 WCB786789 WLX786789 WVT786789 L852325 JH852325 TD852325 ACZ852325 AMV852325 AWR852325 BGN852325 BQJ852325 CAF852325 CKB852325 CTX852325 DDT852325 DNP852325 DXL852325 EHH852325 ERD852325 FAZ852325 FKV852325 FUR852325 GEN852325 GOJ852325 GYF852325 HIB852325 HRX852325 IBT852325 ILP852325 IVL852325 JFH852325 JPD852325 JYZ852325 KIV852325 KSR852325 LCN852325 LMJ852325 LWF852325 MGB852325 MPX852325 MZT852325 NJP852325 NTL852325 ODH852325 OND852325 OWZ852325 PGV852325 PQR852325 QAN852325 QKJ852325 QUF852325 REB852325 RNX852325 RXT852325 SHP852325 SRL852325 TBH852325 TLD852325 TUZ852325 UEV852325 UOR852325 UYN852325 VIJ852325 VSF852325 WCB852325 WLX852325 WVT852325 L917861 JH917861 TD917861 ACZ917861 AMV917861 AWR917861 BGN917861 BQJ917861 CAF917861 CKB917861 CTX917861 DDT917861 DNP917861 DXL917861 EHH917861 ERD917861 FAZ917861 FKV917861 FUR917861 GEN917861 GOJ917861 GYF917861 HIB917861 HRX917861 IBT917861 ILP917861 IVL917861 JFH917861 JPD917861 JYZ917861 KIV917861 KSR917861 LCN917861 LMJ917861 LWF917861 MGB917861 MPX917861 MZT917861 NJP917861 NTL917861 ODH917861 OND917861 OWZ917861 PGV917861 PQR917861 QAN917861 QKJ917861 QUF917861 REB917861 RNX917861 RXT917861 SHP917861 SRL917861 TBH917861 TLD917861 TUZ917861 UEV917861 UOR917861 UYN917861 VIJ917861 VSF917861 WCB917861 WLX917861 WVT917861 L983397 JH983397 TD983397 ACZ983397 AMV983397 AWR983397 BGN983397 BQJ983397 CAF983397 CKB983397 CTX983397 DDT983397 DNP983397 DXL983397 EHH983397 ERD983397 FAZ983397 FKV983397 FUR983397 GEN983397 GOJ983397 GYF983397 HIB983397 HRX983397 IBT983397 ILP983397 IVL983397 JFH983397 JPD983397 JYZ983397 KIV983397 KSR983397 LCN983397 LMJ983397 LWF983397 MGB983397 MPX983397 MZT983397 NJP983397 NTL983397 ODH983397 OND983397 OWZ983397 PGV983397 PQR983397 QAN983397 QKJ983397 QUF983397 REB983397 RNX983397 RXT983397 SHP983397 SRL983397 TBH983397 TLD983397 TUZ983397 UEV983397 UOR983397 UYN983397 VIJ983397 VSF983397 WCB983397 WLX983397 WVT983397">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dcterms:created xsi:type="dcterms:W3CDTF">2018-05-16T10:29:42Z</dcterms:created>
  <dcterms:modified xsi:type="dcterms:W3CDTF">2018-05-16T10:30:34Z</dcterms:modified>
</cp:coreProperties>
</file>