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imary H Drive\Finance\Year 2020-21\Governors\"/>
    </mc:Choice>
  </mc:AlternateContent>
  <bookViews>
    <workbookView xWindow="0" yWindow="0" windowWidth="28800" windowHeight="11790"/>
  </bookViews>
  <sheets>
    <sheet name="Spend to 29-09-20" sheetId="1" r:id="rId1"/>
  </sheets>
  <calcPr calcId="152511" concurrentCalc="0"/>
</workbook>
</file>

<file path=xl/calcChain.xml><?xml version="1.0" encoding="utf-8"?>
<calcChain xmlns="http://schemas.openxmlformats.org/spreadsheetml/2006/main">
  <c r="H181" i="1" l="1"/>
  <c r="I181" i="1"/>
  <c r="I179" i="1"/>
  <c r="I178" i="1"/>
  <c r="I177" i="1"/>
  <c r="I175" i="1"/>
  <c r="I174" i="1"/>
  <c r="I173" i="1"/>
  <c r="H42" i="1"/>
  <c r="H49" i="1"/>
  <c r="H65" i="1"/>
  <c r="H127" i="1"/>
  <c r="H154" i="1"/>
  <c r="I176" i="1"/>
  <c r="H183" i="1"/>
  <c r="I183" i="1"/>
  <c r="I172" i="1"/>
  <c r="I171" i="1"/>
  <c r="I170" i="1"/>
  <c r="I169" i="1"/>
  <c r="I168" i="1"/>
  <c r="I167" i="1"/>
  <c r="I166" i="1"/>
  <c r="I165" i="1"/>
  <c r="I164" i="1"/>
  <c r="I163" i="1"/>
  <c r="I162" i="1"/>
  <c r="I161" i="1"/>
  <c r="I160" i="1"/>
  <c r="I159" i="1"/>
  <c r="I158" i="1"/>
  <c r="I154" i="1"/>
  <c r="I152" i="1"/>
  <c r="I150" i="1"/>
  <c r="I149" i="1"/>
  <c r="I148" i="1"/>
  <c r="I147" i="1"/>
  <c r="I146" i="1"/>
  <c r="I145" i="1"/>
  <c r="I144" i="1"/>
  <c r="I143" i="1"/>
  <c r="I142" i="1"/>
  <c r="I141" i="1"/>
  <c r="I140" i="1"/>
  <c r="I139" i="1"/>
  <c r="I138" i="1"/>
  <c r="I137" i="1"/>
  <c r="I136" i="1"/>
  <c r="I135" i="1"/>
  <c r="I132" i="1"/>
  <c r="I127" i="1"/>
  <c r="I130"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0" i="1"/>
  <c r="I69" i="1"/>
  <c r="I68" i="1"/>
  <c r="I63" i="1"/>
  <c r="I62" i="1"/>
  <c r="I61" i="1"/>
  <c r="I60" i="1"/>
  <c r="I59" i="1"/>
  <c r="I58" i="1"/>
  <c r="I57" i="1"/>
  <c r="I56" i="1"/>
  <c r="I55" i="1"/>
  <c r="I54" i="1"/>
  <c r="I53" i="1"/>
  <c r="I52" i="1"/>
  <c r="I49" i="1"/>
  <c r="I47" i="1"/>
  <c r="I46" i="1"/>
  <c r="I42" i="1"/>
  <c r="I45" i="1"/>
  <c r="I44" i="1"/>
  <c r="I40" i="1"/>
  <c r="I39" i="1"/>
  <c r="I38" i="1"/>
  <c r="I37" i="1"/>
  <c r="I36" i="1"/>
  <c r="I35" i="1"/>
  <c r="I34" i="1"/>
  <c r="I33" i="1"/>
  <c r="I32" i="1"/>
  <c r="I31" i="1"/>
  <c r="I30" i="1"/>
  <c r="I29" i="1"/>
  <c r="I28" i="1"/>
  <c r="I27" i="1"/>
  <c r="I26" i="1"/>
  <c r="I25" i="1"/>
  <c r="I24" i="1"/>
  <c r="I23" i="1"/>
  <c r="I22" i="1"/>
  <c r="I21" i="1"/>
  <c r="B187" i="1"/>
  <c r="B189" i="1"/>
  <c r="B188" i="1"/>
  <c r="B185" i="1"/>
  <c r="H152" i="1"/>
  <c r="H132" i="1"/>
  <c r="H72" i="1"/>
  <c r="I72" i="1"/>
  <c r="I65" i="1"/>
  <c r="I20" i="1"/>
  <c r="I19" i="1"/>
  <c r="I18" i="1"/>
  <c r="I17" i="1"/>
  <c r="I16" i="1"/>
  <c r="I15" i="1"/>
  <c r="I14" i="1"/>
  <c r="I13" i="1"/>
  <c r="I12" i="1"/>
  <c r="I11" i="1"/>
  <c r="I10" i="1"/>
  <c r="I9" i="1"/>
  <c r="I8" i="1"/>
  <c r="I7" i="1"/>
  <c r="I6" i="1"/>
  <c r="I5" i="1"/>
  <c r="I2" i="1"/>
</calcChain>
</file>

<file path=xl/sharedStrings.xml><?xml version="1.0" encoding="utf-8"?>
<sst xmlns="http://schemas.openxmlformats.org/spreadsheetml/2006/main" count="203" uniqueCount="201">
  <si>
    <t>Budget</t>
  </si>
  <si>
    <t>Commitment</t>
  </si>
  <si>
    <t>Actual</t>
  </si>
  <si>
    <t>Total</t>
  </si>
  <si>
    <t>Balance</t>
  </si>
  <si>
    <t>% Remaining</t>
  </si>
  <si>
    <t>Contingency</t>
  </si>
  <si>
    <t>Employees</t>
  </si>
  <si>
    <t>Teachers</t>
  </si>
  <si>
    <t>Teachers NI</t>
  </si>
  <si>
    <t>NI salary Scarifice teachers</t>
  </si>
  <si>
    <t>Teachers Superan</t>
  </si>
  <si>
    <t>Supply Teachers</t>
  </si>
  <si>
    <t>Supply NI</t>
  </si>
  <si>
    <t>Supply Superan</t>
  </si>
  <si>
    <t>Agency supply</t>
  </si>
  <si>
    <t>Non-Teaching assisstants</t>
  </si>
  <si>
    <t>TA NI</t>
  </si>
  <si>
    <t>TA Superan</t>
  </si>
  <si>
    <t>Superan Deficit cont</t>
  </si>
  <si>
    <t>Premises Staff</t>
  </si>
  <si>
    <t>Premises Staff Overtime</t>
  </si>
  <si>
    <t>Premises Staff NI</t>
  </si>
  <si>
    <t>Premises Staff Superan</t>
  </si>
  <si>
    <t>Premises superan deficit cont</t>
  </si>
  <si>
    <t>Admin</t>
  </si>
  <si>
    <t>Admin Overtime</t>
  </si>
  <si>
    <t>Admin Staff NI</t>
  </si>
  <si>
    <t>Admin Staff Superan</t>
  </si>
  <si>
    <t>admin superan deficit cont</t>
  </si>
  <si>
    <t>Midday Supervisor &amp; Lunchtime Controllers</t>
  </si>
  <si>
    <t>Lunchtime Staff NI</t>
  </si>
  <si>
    <t>Lunchtime Staff Superan</t>
  </si>
  <si>
    <t>LC superan deficit cont</t>
  </si>
  <si>
    <t>Teachers - Insurance Premiuns</t>
  </si>
  <si>
    <t>Subsidised Staff Services</t>
  </si>
  <si>
    <t>support staff premiums</t>
  </si>
  <si>
    <t>Sub Total Employees</t>
  </si>
  <si>
    <t>Staff Advertising</t>
  </si>
  <si>
    <t>Interview Exp</t>
  </si>
  <si>
    <t>Recruitment |Exp</t>
  </si>
  <si>
    <t>Training Costs</t>
  </si>
  <si>
    <t>Total Employees</t>
  </si>
  <si>
    <t>Premises</t>
  </si>
  <si>
    <t>Repairs and Maintenance</t>
  </si>
  <si>
    <t>R&amp;M Service Contract</t>
  </si>
  <si>
    <t>Building Works &gt;2000</t>
  </si>
  <si>
    <t>Minor School Improvement</t>
  </si>
  <si>
    <t>Grounds Maintenance</t>
  </si>
  <si>
    <t>Electricity</t>
  </si>
  <si>
    <t>Gas</t>
  </si>
  <si>
    <t>Rates</t>
  </si>
  <si>
    <t>Water Rates</t>
  </si>
  <si>
    <t>Contract Cleaning</t>
  </si>
  <si>
    <t>Refuse Collection</t>
  </si>
  <si>
    <t>Total Premises</t>
  </si>
  <si>
    <t>Transport</t>
  </si>
  <si>
    <t>Public Transport Allow</t>
  </si>
  <si>
    <t>Mileage Allow</t>
  </si>
  <si>
    <t>Total Transport</t>
  </si>
  <si>
    <t>Supplies &amp; Services</t>
  </si>
  <si>
    <t>Equip Purchase</t>
  </si>
  <si>
    <t>Equip Rental</t>
  </si>
  <si>
    <t>Equip R&amp;M</t>
  </si>
  <si>
    <t>Schools equip &gt; £2000</t>
  </si>
  <si>
    <t>Catering Equip</t>
  </si>
  <si>
    <t>Cleaning Equipment</t>
  </si>
  <si>
    <t>Furniture Purchase</t>
  </si>
  <si>
    <t>Materials</t>
  </si>
  <si>
    <t>Cleaning Materials</t>
  </si>
  <si>
    <t>Window cleaning</t>
  </si>
  <si>
    <t>SEN Non-Learning Resources</t>
  </si>
  <si>
    <t>Learning Resources</t>
  </si>
  <si>
    <t>SEN Curric</t>
  </si>
  <si>
    <t>Catering Consumables</t>
  </si>
  <si>
    <t>Catering Payments</t>
  </si>
  <si>
    <t>clothing and uniform staff</t>
  </si>
  <si>
    <t>Clothing and Uniform pupils</t>
  </si>
  <si>
    <t>Printing and Design</t>
  </si>
  <si>
    <t>Photocopying</t>
  </si>
  <si>
    <t>Office Stationery</t>
  </si>
  <si>
    <t>Ref Books</t>
  </si>
  <si>
    <t>Consultant Fees</t>
  </si>
  <si>
    <t>Ext Prof Services Non-Curricu</t>
  </si>
  <si>
    <t>Ext proff Services curriculum</t>
  </si>
  <si>
    <t>Postage</t>
  </si>
  <si>
    <t>Telephones</t>
  </si>
  <si>
    <t>Computer Equipment</t>
  </si>
  <si>
    <t>Computer Consumables</t>
  </si>
  <si>
    <t>Computer Maintenance</t>
  </si>
  <si>
    <t>computer lines</t>
  </si>
  <si>
    <t>Computer Software Non Curric</t>
  </si>
  <si>
    <t>ICT Rsources - Purchases</t>
  </si>
  <si>
    <t>ICT Resources Consumables</t>
  </si>
  <si>
    <t>ICT Resources R&amp;M</t>
  </si>
  <si>
    <t>Computer Lines</t>
  </si>
  <si>
    <t>ICT Resources Software Maintenance</t>
  </si>
  <si>
    <t>Refreshments</t>
  </si>
  <si>
    <t>Hospitality</t>
  </si>
  <si>
    <t>Subscriptions</t>
  </si>
  <si>
    <t>Governors Exp</t>
  </si>
  <si>
    <t>Publicity</t>
  </si>
  <si>
    <t>Licences</t>
  </si>
  <si>
    <t>Insurances</t>
  </si>
  <si>
    <t>Insurance - School Journeys</t>
  </si>
  <si>
    <t>Other Expenses</t>
  </si>
  <si>
    <t>ed visits</t>
  </si>
  <si>
    <t>Total Supplies &amp; Services</t>
  </si>
  <si>
    <t>Third Party Payments</t>
  </si>
  <si>
    <t>Reading BC</t>
  </si>
  <si>
    <t>Total Third Party Payments</t>
  </si>
  <si>
    <t>Central Services</t>
  </si>
  <si>
    <t>Financial Services Recharge</t>
  </si>
  <si>
    <t>premises insurance buy back</t>
  </si>
  <si>
    <t>liability ins buy back</t>
  </si>
  <si>
    <t>IT Services Recharge</t>
  </si>
  <si>
    <t>Personnel Services Recharge</t>
  </si>
  <si>
    <t>Health &amp; Safety Recharge</t>
  </si>
  <si>
    <t>valuers services</t>
  </si>
  <si>
    <t>Legal Services Recharge</t>
  </si>
  <si>
    <t>Contract Man Buy Back</t>
  </si>
  <si>
    <t>Services to Pupils Recharge</t>
  </si>
  <si>
    <t>LEA Prof Services Curric</t>
  </si>
  <si>
    <t>LEA Prof Services</t>
  </si>
  <si>
    <t>Governor Services</t>
  </si>
  <si>
    <t>Broadband Services</t>
  </si>
  <si>
    <t>Total Central Services</t>
  </si>
  <si>
    <t>TOTAL EXPENDITURE</t>
  </si>
  <si>
    <t>Income</t>
  </si>
  <si>
    <t>Gov Grants</t>
  </si>
  <si>
    <t>PE Grant</t>
  </si>
  <si>
    <t>Universal Infant Free School Meal Grant</t>
  </si>
  <si>
    <t>Pupil Premium Grant</t>
  </si>
  <si>
    <t xml:space="preserve">Other Grants </t>
  </si>
  <si>
    <t>RB of Windsor and Maidenhead</t>
  </si>
  <si>
    <t>Donations/Private Funds</t>
  </si>
  <si>
    <t>Other Grants</t>
  </si>
  <si>
    <t>Sale of Goods</t>
  </si>
  <si>
    <t>Sale of Services</t>
  </si>
  <si>
    <t>reimbursement of support</t>
  </si>
  <si>
    <t>REimbursement supply</t>
  </si>
  <si>
    <t>Insurance refunds other</t>
  </si>
  <si>
    <t>Lettings Income</t>
  </si>
  <si>
    <t>TOTAL INCOME</t>
  </si>
  <si>
    <t>TOTAL COST CENTRE BUDGET</t>
  </si>
  <si>
    <t>Parental Contributions</t>
  </si>
  <si>
    <t>Other Income</t>
  </si>
  <si>
    <t>Apprent Levey teachers</t>
  </si>
  <si>
    <t>Apprent Levy Supply</t>
  </si>
  <si>
    <t>Apprent Levey TA</t>
  </si>
  <si>
    <t>Apprent Levy Premises</t>
  </si>
  <si>
    <t>Apprent Levy Admin</t>
  </si>
  <si>
    <t>Apprent Levy LC</t>
  </si>
  <si>
    <t>Oil</t>
  </si>
  <si>
    <t>Computer Software Maintenance</t>
  </si>
  <si>
    <t>De-delegated Deduction</t>
  </si>
  <si>
    <t>EYFS PP</t>
  </si>
  <si>
    <t>Comment</t>
  </si>
  <si>
    <t>Vehicle Hire Charge</t>
  </si>
  <si>
    <t>Teachers Pay Grant</t>
  </si>
  <si>
    <t>FSM Add Grant</t>
  </si>
  <si>
    <t>Banking Charges</t>
  </si>
  <si>
    <t>Optional Insurance</t>
  </si>
  <si>
    <t>Teachers Pension Grant</t>
  </si>
  <si>
    <t>ICT Learning Resources</t>
  </si>
  <si>
    <t>Compensation Payments</t>
  </si>
  <si>
    <t>2019/20 Carry Forward</t>
  </si>
  <si>
    <t>Budget Inc Carry Forward</t>
  </si>
  <si>
    <t>2020/21 Budget Exc carry forward</t>
  </si>
  <si>
    <t>Charged to optional insurance in error by BF to be corrcted</t>
  </si>
  <si>
    <t>Charged to optional insurance in error by BF to be corrected</t>
  </si>
  <si>
    <t>Overspend belongs to premises and liability insurance lilnes above. BF error in coding to be corrected</t>
  </si>
  <si>
    <t>Irrecoverable Debt Written Off</t>
  </si>
  <si>
    <t>Covid-19 Grant</t>
  </si>
  <si>
    <t xml:space="preserve">pupil numbers lower so grant lower </t>
  </si>
  <si>
    <t>PP numbers lower, grant lower</t>
  </si>
  <si>
    <t>Received part payment for April-august. Rest still to come</t>
  </si>
  <si>
    <t>Claim received covers utility costs, additional cleaning costs etc in summer term.</t>
  </si>
  <si>
    <t>Free Meals SUbsidy</t>
  </si>
  <si>
    <t>Revised Budget</t>
  </si>
  <si>
    <t>£9500 ISS debt plus. Money for Harrison paid meals for pupils paid direct so no net cost. Trying to recoup some losses</t>
  </si>
  <si>
    <t>Revised Balance</t>
  </si>
  <si>
    <t>Known Add Spend</t>
  </si>
  <si>
    <t>Covid-19 Catch Up Fund</t>
  </si>
  <si>
    <t>Additional spend during summer for Covid-19</t>
  </si>
  <si>
    <t>Reduced training costs</t>
  </si>
  <si>
    <t>Autumn payment received rest in spring for this FY</t>
  </si>
  <si>
    <t>Excess waste charges</t>
  </si>
  <si>
    <t>additional equip required now purchaased</t>
  </si>
  <si>
    <t>cost will be approx double normal due to addityional soap and hand gel costs</t>
  </si>
  <si>
    <t>includes catch up funding spend</t>
  </si>
  <si>
    <t>harrison pay back not till next financial year.</t>
  </si>
  <si>
    <t xml:space="preserve">wake up and nursery higher take up autumn and spring </t>
  </si>
  <si>
    <t>paid caterers for UIFSM during covid-19</t>
  </si>
  <si>
    <t>additional safeguarding, parents evening online software</t>
  </si>
  <si>
    <t xml:space="preserve">Budget based on saving compared to last year summer, plus slight increase for autumn and spring </t>
  </si>
  <si>
    <t>Comparing last year and this year to date saving of approx £5k</t>
  </si>
  <si>
    <t>small saving of £500 comapring years</t>
  </si>
  <si>
    <t>saving of £1k compared to last year</t>
  </si>
  <si>
    <t>Reduction in play therapy, outside agency support from summer term. Still includes sports funding originally for sports to come in but identifying other areas for sports funding use. Includes some catch up funding</t>
  </si>
  <si>
    <t>some areas within this budget line have increased, covid specific costs, catch up funding whilst other areas have reduced such as cost of swimming, purchase of story sacks, summer term photocopying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</si>
</sst>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xf numFmtId="164" fontId="0" fillId="0" borderId="0" xfId="0" applyNumberFormat="1"/>
    <xf numFmtId="164" fontId="16" fillId="0" borderId="0" xfId="0" applyNumberFormat="1" applyFont="1"/>
    <xf numFmtId="6" fontId="0" fillId="0" borderId="0" xfId="0" applyNumberFormat="1"/>
    <xf numFmtId="0" fontId="0" fillId="0" borderId="0" xfId="0" applyFill="1" applyAlignment="1">
      <alignment wrapText="1"/>
    </xf>
    <xf numFmtId="0" fontId="0" fillId="0" borderId="0" xfId="0" applyFill="1"/>
    <xf numFmtId="6" fontId="0" fillId="0" borderId="0" xfId="0" applyNumberFormat="1" applyFill="1"/>
    <xf numFmtId="0" fontId="16" fillId="0" borderId="0" xfId="0" applyFont="1" applyFill="1" applyAlignment="1">
      <alignment wrapText="1"/>
    </xf>
    <xf numFmtId="6" fontId="16" fillId="0" borderId="0" xfId="0" applyNumberFormat="1" applyFont="1"/>
    <xf numFmtId="6" fontId="0" fillId="0" borderId="0" xfId="0" applyNumberFormat="1" applyFill="1" applyAlignment="1">
      <alignment wrapText="1"/>
    </xf>
    <xf numFmtId="9" fontId="0" fillId="0" borderId="0" xfId="0" applyNumberFormat="1"/>
    <xf numFmtId="165" fontId="0" fillId="0" borderId="0" xfId="0" applyNumberFormat="1"/>
    <xf numFmtId="164" fontId="0" fillId="0" borderId="0" xfId="0" applyNumberFormat="1" applyFont="1"/>
    <xf numFmtId="9" fontId="0" fillId="0" borderId="0" xfId="0" applyNumberFormat="1" applyFont="1"/>
    <xf numFmtId="164" fontId="0" fillId="0" borderId="0" xfId="0" applyNumberFormat="1" applyFill="1" applyAlignment="1">
      <alignment wrapText="1"/>
    </xf>
    <xf numFmtId="0" fontId="0" fillId="0" borderId="0" xfId="0" applyFont="1" applyFill="1" applyAlignment="1">
      <alignment wrapText="1"/>
    </xf>
    <xf numFmtId="164" fontId="16" fillId="0" borderId="0" xfId="0" applyNumberFormat="1" applyFont="1" applyFill="1" applyAlignment="1">
      <alignment wrapText="1"/>
    </xf>
    <xf numFmtId="0" fontId="0" fillId="0" borderId="0" xfId="0" applyFont="1"/>
    <xf numFmtId="0" fontId="16" fillId="0" borderId="0" xfId="0" applyFont="1" applyAlignment="1">
      <alignment wrapText="1"/>
    </xf>
    <xf numFmtId="6" fontId="16" fillId="0" borderId="0" xfId="0" applyNumberFormat="1" applyFont="1" applyFill="1"/>
    <xf numFmtId="6" fontId="0" fillId="0" borderId="0" xfId="0" applyNumberFormat="1" applyFont="1"/>
    <xf numFmtId="164" fontId="0" fillId="0" borderId="0" xfId="0" applyNumberFormat="1" applyFill="1"/>
    <xf numFmtId="6" fontId="0" fillId="0" borderId="0" xfId="0" applyNumberFormat="1"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3"/>
  <sheetViews>
    <sheetView tabSelected="1" zoomScaleNormal="100" workbookViewId="0">
      <selection activeCell="L2" sqref="L2"/>
    </sheetView>
  </sheetViews>
  <sheetFormatPr defaultRowHeight="15" x14ac:dyDescent="0.25"/>
  <cols>
    <col min="1" max="1" width="32.5703125" customWidth="1"/>
    <col min="2" max="2" width="13.140625" customWidth="1"/>
    <col min="3" max="3" width="11" customWidth="1"/>
    <col min="4" max="4" width="11.42578125" customWidth="1"/>
    <col min="5" max="5" width="11.7109375" customWidth="1"/>
    <col min="6" max="6" width="11.28515625" customWidth="1"/>
    <col min="7" max="11" width="11.140625" customWidth="1"/>
    <col min="12" max="12" width="60.5703125" customWidth="1"/>
  </cols>
  <sheetData>
    <row r="1" spans="1:12" ht="43.5" customHeight="1" x14ac:dyDescent="0.25">
      <c r="B1" s="1" t="s">
        <v>0</v>
      </c>
      <c r="C1" s="1" t="s">
        <v>1</v>
      </c>
      <c r="D1" s="1" t="s">
        <v>2</v>
      </c>
      <c r="E1" s="1" t="s">
        <v>3</v>
      </c>
      <c r="F1" s="1" t="s">
        <v>4</v>
      </c>
      <c r="G1" s="1" t="s">
        <v>5</v>
      </c>
      <c r="H1" s="19" t="s">
        <v>179</v>
      </c>
      <c r="I1" s="19" t="s">
        <v>181</v>
      </c>
      <c r="J1" s="19" t="s">
        <v>182</v>
      </c>
      <c r="K1" s="19" t="s">
        <v>4</v>
      </c>
      <c r="L1" s="1" t="s">
        <v>157</v>
      </c>
    </row>
    <row r="2" spans="1:12" x14ac:dyDescent="0.25">
      <c r="A2" s="1" t="s">
        <v>6</v>
      </c>
      <c r="B2" s="3">
        <v>186152</v>
      </c>
      <c r="C2" s="3">
        <v>0</v>
      </c>
      <c r="D2" s="3">
        <v>0</v>
      </c>
      <c r="E2" s="3">
        <v>0</v>
      </c>
      <c r="F2" s="3">
        <v>186152</v>
      </c>
      <c r="G2" s="1">
        <v>100</v>
      </c>
      <c r="H2" s="9">
        <v>185649</v>
      </c>
      <c r="I2" s="9">
        <f>H2-E2</f>
        <v>185649</v>
      </c>
      <c r="J2" s="9"/>
      <c r="K2" s="9"/>
      <c r="L2" s="5"/>
    </row>
    <row r="3" spans="1:12" x14ac:dyDescent="0.25">
      <c r="A3" s="1"/>
      <c r="B3" s="3"/>
      <c r="C3" s="3"/>
      <c r="D3" s="3"/>
      <c r="E3" s="3"/>
      <c r="F3" s="3"/>
      <c r="G3" s="1"/>
      <c r="H3" s="1"/>
      <c r="I3" s="1"/>
      <c r="J3" s="1"/>
      <c r="K3" s="1"/>
      <c r="L3" s="5"/>
    </row>
    <row r="4" spans="1:12" x14ac:dyDescent="0.25">
      <c r="A4" s="1" t="s">
        <v>7</v>
      </c>
      <c r="B4" s="3"/>
      <c r="C4" s="3"/>
      <c r="D4" s="3"/>
      <c r="E4" s="3"/>
      <c r="F4" s="3"/>
      <c r="G4" s="1"/>
      <c r="H4" s="1"/>
      <c r="I4" s="1"/>
      <c r="J4" s="1"/>
      <c r="K4" s="1"/>
      <c r="L4" s="5"/>
    </row>
    <row r="5" spans="1:12" x14ac:dyDescent="0.25">
      <c r="A5" t="s">
        <v>8</v>
      </c>
      <c r="B5" s="2">
        <v>817580</v>
      </c>
      <c r="C5" s="2">
        <v>336691.29</v>
      </c>
      <c r="D5" s="2">
        <v>482716.7</v>
      </c>
      <c r="E5" s="2">
        <v>819407.99</v>
      </c>
      <c r="F5" s="2">
        <v>-1827.99</v>
      </c>
      <c r="G5">
        <v>-0.22</v>
      </c>
      <c r="H5" s="22">
        <v>824408</v>
      </c>
      <c r="I5" s="21">
        <f t="shared" ref="I5:I42" si="0">H5-E5</f>
        <v>5000.0100000000093</v>
      </c>
      <c r="J5" s="2"/>
      <c r="K5" s="2"/>
      <c r="L5" s="5"/>
    </row>
    <row r="6" spans="1:12" x14ac:dyDescent="0.25">
      <c r="A6" t="s">
        <v>147</v>
      </c>
      <c r="B6" s="2">
        <v>4300</v>
      </c>
      <c r="C6" s="2">
        <v>0</v>
      </c>
      <c r="D6" s="2">
        <v>2403.73</v>
      </c>
      <c r="E6" s="2">
        <v>2403.73</v>
      </c>
      <c r="F6" s="2">
        <v>1896.27</v>
      </c>
      <c r="G6">
        <v>44.1</v>
      </c>
      <c r="H6" s="2">
        <v>4300</v>
      </c>
      <c r="I6" s="21">
        <f t="shared" si="0"/>
        <v>1896.27</v>
      </c>
      <c r="L6" s="5"/>
    </row>
    <row r="7" spans="1:12" x14ac:dyDescent="0.25">
      <c r="A7" t="s">
        <v>9</v>
      </c>
      <c r="B7" s="2">
        <v>84138</v>
      </c>
      <c r="C7" s="2">
        <v>34442.32</v>
      </c>
      <c r="D7" s="2">
        <v>49331.96</v>
      </c>
      <c r="E7" s="2">
        <v>83774.28</v>
      </c>
      <c r="F7" s="2">
        <v>363.72</v>
      </c>
      <c r="G7">
        <v>0.43</v>
      </c>
      <c r="H7" s="2">
        <v>84138</v>
      </c>
      <c r="I7" s="21">
        <f t="shared" si="0"/>
        <v>363.72000000000116</v>
      </c>
      <c r="J7" s="2"/>
      <c r="K7" s="2"/>
      <c r="L7" s="5"/>
    </row>
    <row r="8" spans="1:12" x14ac:dyDescent="0.25">
      <c r="A8" t="s">
        <v>10</v>
      </c>
      <c r="B8" s="2">
        <v>200</v>
      </c>
      <c r="C8" s="2">
        <v>0</v>
      </c>
      <c r="D8" s="2">
        <v>57.83</v>
      </c>
      <c r="E8" s="2">
        <v>57.83</v>
      </c>
      <c r="F8" s="2">
        <v>142.16999999999999</v>
      </c>
      <c r="G8">
        <v>71.09</v>
      </c>
      <c r="H8" s="2">
        <v>200</v>
      </c>
      <c r="I8" s="21">
        <f t="shared" si="0"/>
        <v>142.17000000000002</v>
      </c>
      <c r="L8" s="10"/>
    </row>
    <row r="9" spans="1:12" x14ac:dyDescent="0.25">
      <c r="A9" t="s">
        <v>11</v>
      </c>
      <c r="B9" s="2">
        <v>192241</v>
      </c>
      <c r="C9" s="2">
        <v>79728.5</v>
      </c>
      <c r="D9" s="2">
        <v>108366.06</v>
      </c>
      <c r="E9" s="2">
        <v>188094.56</v>
      </c>
      <c r="F9" s="2">
        <v>4146.4399999999996</v>
      </c>
      <c r="G9">
        <v>2.16</v>
      </c>
      <c r="H9" s="2">
        <v>192241</v>
      </c>
      <c r="I9" s="21">
        <f t="shared" si="0"/>
        <v>4146.4400000000023</v>
      </c>
      <c r="J9" s="2"/>
      <c r="K9" s="2"/>
      <c r="L9" s="5"/>
    </row>
    <row r="10" spans="1:12" x14ac:dyDescent="0.25">
      <c r="A10" t="s">
        <v>172</v>
      </c>
      <c r="B10" s="2">
        <v>0</v>
      </c>
      <c r="C10" s="2">
        <v>0</v>
      </c>
      <c r="D10" s="2">
        <v>60</v>
      </c>
      <c r="E10" s="2">
        <v>60</v>
      </c>
      <c r="F10" s="2">
        <v>-60</v>
      </c>
      <c r="G10">
        <v>0</v>
      </c>
      <c r="H10" s="4">
        <v>60</v>
      </c>
      <c r="I10" s="21">
        <f t="shared" si="0"/>
        <v>0</v>
      </c>
      <c r="L10" s="5"/>
    </row>
    <row r="11" spans="1:12" x14ac:dyDescent="0.25">
      <c r="A11" t="s">
        <v>12</v>
      </c>
      <c r="B11" s="2">
        <v>22500</v>
      </c>
      <c r="C11" s="2">
        <v>6362.33</v>
      </c>
      <c r="D11" s="2">
        <v>6138.45</v>
      </c>
      <c r="E11" s="2">
        <v>12500.78</v>
      </c>
      <c r="F11" s="2">
        <v>9999.2199999999993</v>
      </c>
      <c r="G11">
        <v>44.44</v>
      </c>
      <c r="H11" s="4">
        <v>30500</v>
      </c>
      <c r="I11" s="21">
        <f t="shared" si="0"/>
        <v>17999.22</v>
      </c>
      <c r="L11" s="5" t="s">
        <v>190</v>
      </c>
    </row>
    <row r="12" spans="1:12" x14ac:dyDescent="0.25">
      <c r="A12" t="s">
        <v>148</v>
      </c>
      <c r="B12" s="2">
        <v>150</v>
      </c>
      <c r="C12" s="2">
        <v>0</v>
      </c>
      <c r="D12" s="2">
        <v>43.16</v>
      </c>
      <c r="E12" s="2">
        <v>43.16</v>
      </c>
      <c r="F12" s="2">
        <v>106.84</v>
      </c>
      <c r="G12">
        <v>71.23</v>
      </c>
      <c r="H12" s="4">
        <v>150</v>
      </c>
      <c r="I12" s="21">
        <f t="shared" si="0"/>
        <v>106.84</v>
      </c>
      <c r="L12" s="5"/>
    </row>
    <row r="13" spans="1:12" x14ac:dyDescent="0.25">
      <c r="A13" t="s">
        <v>13</v>
      </c>
      <c r="B13" s="2">
        <v>3100</v>
      </c>
      <c r="C13" s="2">
        <v>372.92</v>
      </c>
      <c r="D13" s="2">
        <v>807.75</v>
      </c>
      <c r="E13" s="2">
        <v>1180.67</v>
      </c>
      <c r="F13" s="2">
        <v>1919.33</v>
      </c>
      <c r="G13">
        <v>61.91</v>
      </c>
      <c r="H13" s="4">
        <v>4250</v>
      </c>
      <c r="I13" s="21">
        <f t="shared" si="0"/>
        <v>3069.33</v>
      </c>
      <c r="L13" s="5"/>
    </row>
    <row r="14" spans="1:12" x14ac:dyDescent="0.25">
      <c r="A14" t="s">
        <v>14</v>
      </c>
      <c r="B14" s="2">
        <v>5000</v>
      </c>
      <c r="C14" s="2">
        <v>1506.6</v>
      </c>
      <c r="D14" s="2">
        <v>2045.58</v>
      </c>
      <c r="E14" s="2">
        <v>3552.18</v>
      </c>
      <c r="F14" s="2">
        <v>1447.82</v>
      </c>
      <c r="G14">
        <v>28.96</v>
      </c>
      <c r="H14" s="4">
        <v>7650</v>
      </c>
      <c r="I14" s="21">
        <f t="shared" si="0"/>
        <v>4097.82</v>
      </c>
      <c r="L14" s="5"/>
    </row>
    <row r="15" spans="1:12" x14ac:dyDescent="0.25">
      <c r="A15" t="s">
        <v>15</v>
      </c>
      <c r="B15" s="2">
        <v>25000</v>
      </c>
      <c r="C15" s="2">
        <v>0</v>
      </c>
      <c r="D15" s="2">
        <v>4200</v>
      </c>
      <c r="E15" s="2">
        <v>4200</v>
      </c>
      <c r="F15" s="2">
        <v>20800</v>
      </c>
      <c r="G15">
        <v>83.2</v>
      </c>
      <c r="H15" s="4">
        <v>7000</v>
      </c>
      <c r="I15" s="21">
        <f t="shared" si="0"/>
        <v>2800</v>
      </c>
      <c r="J15" s="2"/>
      <c r="K15" s="2"/>
      <c r="L15" s="5"/>
    </row>
    <row r="16" spans="1:12" x14ac:dyDescent="0.25">
      <c r="A16" t="s">
        <v>16</v>
      </c>
      <c r="B16" s="2">
        <v>320235</v>
      </c>
      <c r="C16" s="2">
        <v>131040.89</v>
      </c>
      <c r="D16" s="2">
        <v>176533.53</v>
      </c>
      <c r="E16" s="2">
        <v>307574.42</v>
      </c>
      <c r="F16" s="2">
        <v>12660.58</v>
      </c>
      <c r="G16">
        <v>3.95</v>
      </c>
      <c r="H16" s="22">
        <v>320235</v>
      </c>
      <c r="I16" s="21">
        <f t="shared" si="0"/>
        <v>12660.580000000016</v>
      </c>
      <c r="J16" s="4"/>
      <c r="K16" s="2"/>
      <c r="L16" s="5"/>
    </row>
    <row r="17" spans="1:12" x14ac:dyDescent="0.25">
      <c r="A17" t="s">
        <v>149</v>
      </c>
      <c r="B17" s="2">
        <v>1500</v>
      </c>
      <c r="C17" s="2">
        <v>0</v>
      </c>
      <c r="D17" s="2">
        <v>883.7</v>
      </c>
      <c r="E17" s="2">
        <v>883.7</v>
      </c>
      <c r="F17" s="2">
        <v>616.29999999999995</v>
      </c>
      <c r="G17">
        <v>41.09</v>
      </c>
      <c r="H17" s="2">
        <v>1500</v>
      </c>
      <c r="I17" s="21">
        <f t="shared" si="0"/>
        <v>616.29999999999995</v>
      </c>
      <c r="J17" s="2"/>
      <c r="K17" s="2"/>
      <c r="L17" s="5"/>
    </row>
    <row r="18" spans="1:12" x14ac:dyDescent="0.25">
      <c r="A18" t="s">
        <v>17</v>
      </c>
      <c r="B18" s="2">
        <v>14033</v>
      </c>
      <c r="C18" s="2">
        <v>5683.58</v>
      </c>
      <c r="D18" s="2">
        <v>7807.25</v>
      </c>
      <c r="E18" s="2">
        <v>13490.83</v>
      </c>
      <c r="F18" s="2">
        <v>542.16999999999996</v>
      </c>
      <c r="G18">
        <v>3.86</v>
      </c>
      <c r="H18" s="2">
        <v>14033</v>
      </c>
      <c r="I18" s="21">
        <f t="shared" si="0"/>
        <v>542.17000000000007</v>
      </c>
      <c r="J18" s="2"/>
      <c r="K18" s="2"/>
      <c r="L18" s="5"/>
    </row>
    <row r="19" spans="1:12" x14ac:dyDescent="0.25">
      <c r="A19" t="s">
        <v>18</v>
      </c>
      <c r="B19" s="2">
        <v>49636</v>
      </c>
      <c r="C19" s="2">
        <v>19432.36</v>
      </c>
      <c r="D19" s="2">
        <v>24559.88</v>
      </c>
      <c r="E19" s="2">
        <v>43992.24</v>
      </c>
      <c r="F19" s="2">
        <v>5643.76</v>
      </c>
      <c r="G19">
        <v>11.37</v>
      </c>
      <c r="H19" s="2">
        <v>49636</v>
      </c>
      <c r="I19" s="21">
        <f t="shared" si="0"/>
        <v>5643.760000000002</v>
      </c>
      <c r="J19" s="2"/>
      <c r="K19" s="2"/>
      <c r="L19" s="5"/>
    </row>
    <row r="20" spans="1:12" x14ac:dyDescent="0.25">
      <c r="A20" t="s">
        <v>19</v>
      </c>
      <c r="B20" s="2">
        <v>14522</v>
      </c>
      <c r="C20" s="2">
        <v>0</v>
      </c>
      <c r="D20" s="2">
        <v>14522</v>
      </c>
      <c r="E20" s="2">
        <v>14522</v>
      </c>
      <c r="F20" s="2">
        <v>0</v>
      </c>
      <c r="G20">
        <v>0</v>
      </c>
      <c r="H20" s="2">
        <v>14522</v>
      </c>
      <c r="I20" s="21">
        <f t="shared" si="0"/>
        <v>0</v>
      </c>
      <c r="L20" s="5"/>
    </row>
    <row r="21" spans="1:12" x14ac:dyDescent="0.25">
      <c r="A21" t="s">
        <v>20</v>
      </c>
      <c r="B21" s="2">
        <v>25450</v>
      </c>
      <c r="C21" s="2">
        <v>10657.08</v>
      </c>
      <c r="D21" s="2">
        <v>15421.34</v>
      </c>
      <c r="E21" s="2">
        <v>26078.42</v>
      </c>
      <c r="F21" s="2">
        <v>-628.41999999999996</v>
      </c>
      <c r="G21">
        <v>-2.4700000000000002</v>
      </c>
      <c r="H21" s="2">
        <v>26100</v>
      </c>
      <c r="I21" s="21">
        <f t="shared" si="0"/>
        <v>21.580000000001746</v>
      </c>
      <c r="L21" s="5"/>
    </row>
    <row r="22" spans="1:12" x14ac:dyDescent="0.25">
      <c r="A22" t="s">
        <v>21</v>
      </c>
      <c r="B22" s="2">
        <v>0</v>
      </c>
      <c r="C22" s="2">
        <v>0</v>
      </c>
      <c r="D22" s="2">
        <v>0</v>
      </c>
      <c r="E22" s="2">
        <v>0</v>
      </c>
      <c r="F22" s="2">
        <v>0</v>
      </c>
      <c r="G22">
        <v>0</v>
      </c>
      <c r="H22" s="2">
        <v>0</v>
      </c>
      <c r="I22" s="21">
        <f t="shared" si="0"/>
        <v>0</v>
      </c>
      <c r="J22" s="2"/>
      <c r="K22" s="2"/>
      <c r="L22" s="5"/>
    </row>
    <row r="23" spans="1:12" x14ac:dyDescent="0.25">
      <c r="A23" t="s">
        <v>150</v>
      </c>
      <c r="B23" s="2">
        <v>125</v>
      </c>
      <c r="C23" s="2">
        <v>0</v>
      </c>
      <c r="D23" s="2">
        <v>77.08</v>
      </c>
      <c r="E23" s="2">
        <v>77.08</v>
      </c>
      <c r="F23" s="2">
        <v>47.92</v>
      </c>
      <c r="G23">
        <v>38.340000000000003</v>
      </c>
      <c r="H23" s="2">
        <v>125</v>
      </c>
      <c r="I23" s="21">
        <f t="shared" si="0"/>
        <v>47.92</v>
      </c>
      <c r="L23" s="5"/>
    </row>
    <row r="24" spans="1:12" x14ac:dyDescent="0.25">
      <c r="A24" t="s">
        <v>22</v>
      </c>
      <c r="B24" s="2">
        <v>2300</v>
      </c>
      <c r="C24" s="2">
        <v>965.59</v>
      </c>
      <c r="D24" s="2">
        <v>1497.91</v>
      </c>
      <c r="E24" s="2">
        <v>2463.5</v>
      </c>
      <c r="F24" s="2">
        <v>-163.5</v>
      </c>
      <c r="G24">
        <v>-7.11</v>
      </c>
      <c r="H24" s="2">
        <v>2500</v>
      </c>
      <c r="I24" s="21">
        <f t="shared" si="0"/>
        <v>36.5</v>
      </c>
      <c r="L24" s="5"/>
    </row>
    <row r="25" spans="1:12" x14ac:dyDescent="0.25">
      <c r="A25" t="s">
        <v>23</v>
      </c>
      <c r="B25" s="2">
        <v>3945</v>
      </c>
      <c r="C25" s="2">
        <v>1651.85</v>
      </c>
      <c r="D25" s="2">
        <v>2390.3000000000002</v>
      </c>
      <c r="E25" s="2">
        <v>4042.15</v>
      </c>
      <c r="F25" s="2">
        <v>-97.15</v>
      </c>
      <c r="G25">
        <v>-2.46</v>
      </c>
      <c r="H25" s="2">
        <v>4100</v>
      </c>
      <c r="I25" s="21">
        <f t="shared" si="0"/>
        <v>57.849999999999909</v>
      </c>
      <c r="J25" s="2"/>
      <c r="K25" s="2"/>
      <c r="L25" s="5"/>
    </row>
    <row r="26" spans="1:12" x14ac:dyDescent="0.25">
      <c r="A26" t="s">
        <v>24</v>
      </c>
      <c r="B26" s="2">
        <v>1524</v>
      </c>
      <c r="C26" s="2">
        <v>0</v>
      </c>
      <c r="D26" s="2">
        <v>1524</v>
      </c>
      <c r="E26" s="2">
        <v>1524</v>
      </c>
      <c r="F26" s="2">
        <v>0</v>
      </c>
      <c r="G26">
        <v>0</v>
      </c>
      <c r="H26" s="2">
        <v>1524</v>
      </c>
      <c r="I26" s="21">
        <f t="shared" si="0"/>
        <v>0</v>
      </c>
      <c r="J26" s="2"/>
      <c r="K26" s="2"/>
      <c r="L26" s="5"/>
    </row>
    <row r="27" spans="1:12" x14ac:dyDescent="0.25">
      <c r="A27" t="s">
        <v>25</v>
      </c>
      <c r="B27" s="2">
        <v>84538</v>
      </c>
      <c r="C27" s="2">
        <v>32867.53</v>
      </c>
      <c r="D27" s="2">
        <v>47322.559999999998</v>
      </c>
      <c r="E27" s="2">
        <v>80190.09</v>
      </c>
      <c r="F27" s="2">
        <v>4347.91</v>
      </c>
      <c r="G27">
        <v>5.14</v>
      </c>
      <c r="H27" s="2">
        <v>84538</v>
      </c>
      <c r="I27" s="21">
        <f t="shared" si="0"/>
        <v>4347.9100000000035</v>
      </c>
      <c r="J27" s="2"/>
      <c r="K27" s="2"/>
      <c r="L27" s="5"/>
    </row>
    <row r="28" spans="1:12" x14ac:dyDescent="0.25">
      <c r="A28" t="s">
        <v>26</v>
      </c>
      <c r="B28" s="2">
        <v>0</v>
      </c>
      <c r="C28" s="2">
        <v>0</v>
      </c>
      <c r="D28" s="2">
        <v>0</v>
      </c>
      <c r="E28" s="2">
        <v>0</v>
      </c>
      <c r="F28" s="2">
        <v>0</v>
      </c>
      <c r="G28">
        <v>0</v>
      </c>
      <c r="H28" s="2">
        <v>0</v>
      </c>
      <c r="I28" s="21">
        <f t="shared" si="0"/>
        <v>0</v>
      </c>
      <c r="J28" s="2"/>
      <c r="K28" s="22"/>
      <c r="L28" s="5"/>
    </row>
    <row r="29" spans="1:12" x14ac:dyDescent="0.25">
      <c r="A29" t="s">
        <v>151</v>
      </c>
      <c r="B29" s="2">
        <v>410</v>
      </c>
      <c r="C29" s="2">
        <v>0</v>
      </c>
      <c r="D29" s="2">
        <v>237.62</v>
      </c>
      <c r="E29" s="2">
        <v>237.62</v>
      </c>
      <c r="F29" s="2">
        <v>172.38</v>
      </c>
      <c r="G29">
        <v>42.04</v>
      </c>
      <c r="H29" s="2">
        <v>410</v>
      </c>
      <c r="I29" s="21">
        <f t="shared" si="0"/>
        <v>172.38</v>
      </c>
      <c r="L29" s="5"/>
    </row>
    <row r="30" spans="1:12" x14ac:dyDescent="0.25">
      <c r="A30" t="s">
        <v>27</v>
      </c>
      <c r="B30" s="2">
        <v>6097</v>
      </c>
      <c r="C30" s="2">
        <v>2410.9499999999998</v>
      </c>
      <c r="D30" s="2">
        <v>3643.63</v>
      </c>
      <c r="E30" s="2">
        <v>6054.58</v>
      </c>
      <c r="F30" s="2">
        <v>42.42</v>
      </c>
      <c r="G30">
        <v>0.7</v>
      </c>
      <c r="H30" s="2">
        <v>6097</v>
      </c>
      <c r="I30" s="21">
        <f t="shared" si="0"/>
        <v>42.420000000000073</v>
      </c>
      <c r="J30" s="2"/>
      <c r="K30" s="2"/>
      <c r="L30" s="5"/>
    </row>
    <row r="31" spans="1:12" x14ac:dyDescent="0.25">
      <c r="A31" t="s">
        <v>28</v>
      </c>
      <c r="B31" s="2">
        <v>13103</v>
      </c>
      <c r="C31" s="2">
        <v>5094.47</v>
      </c>
      <c r="D31" s="2">
        <v>7204.02</v>
      </c>
      <c r="E31" s="2">
        <v>12298.49</v>
      </c>
      <c r="F31" s="2">
        <v>804.51</v>
      </c>
      <c r="G31">
        <v>6.14</v>
      </c>
      <c r="H31" s="2">
        <v>13103</v>
      </c>
      <c r="I31" s="21">
        <f t="shared" si="0"/>
        <v>804.51000000000022</v>
      </c>
      <c r="J31" s="2"/>
      <c r="K31" s="2"/>
      <c r="L31" s="5"/>
    </row>
    <row r="32" spans="1:12" x14ac:dyDescent="0.25">
      <c r="A32" t="s">
        <v>29</v>
      </c>
      <c r="B32" s="2">
        <v>4290</v>
      </c>
      <c r="C32" s="2">
        <v>0</v>
      </c>
      <c r="D32" s="2">
        <v>4290</v>
      </c>
      <c r="E32" s="2">
        <v>4290</v>
      </c>
      <c r="F32" s="2">
        <v>0</v>
      </c>
      <c r="G32">
        <v>0</v>
      </c>
      <c r="H32" s="2">
        <v>4290</v>
      </c>
      <c r="I32" s="21">
        <f t="shared" si="0"/>
        <v>0</v>
      </c>
      <c r="L32" s="5"/>
    </row>
    <row r="33" spans="1:12" x14ac:dyDescent="0.25">
      <c r="A33" t="s">
        <v>30</v>
      </c>
      <c r="B33" s="2">
        <v>49354</v>
      </c>
      <c r="C33" s="2">
        <v>18680.009999999998</v>
      </c>
      <c r="D33" s="2">
        <v>23803.07</v>
      </c>
      <c r="E33" s="2">
        <v>42483.08</v>
      </c>
      <c r="F33" s="2">
        <v>6870.92</v>
      </c>
      <c r="G33">
        <v>13.92</v>
      </c>
      <c r="H33" s="2">
        <v>49354</v>
      </c>
      <c r="I33" s="21">
        <f t="shared" si="0"/>
        <v>6870.9199999999983</v>
      </c>
      <c r="L33" s="5"/>
    </row>
    <row r="34" spans="1:12" x14ac:dyDescent="0.25">
      <c r="A34" t="s">
        <v>152</v>
      </c>
      <c r="B34" s="2">
        <v>300</v>
      </c>
      <c r="C34" s="2">
        <v>0</v>
      </c>
      <c r="D34" s="2">
        <v>120.58</v>
      </c>
      <c r="E34" s="2">
        <v>120.58</v>
      </c>
      <c r="F34" s="2">
        <v>179.42</v>
      </c>
      <c r="G34">
        <v>59.81</v>
      </c>
      <c r="H34" s="2">
        <v>300</v>
      </c>
      <c r="I34" s="21">
        <f t="shared" si="0"/>
        <v>179.42000000000002</v>
      </c>
      <c r="L34" s="5"/>
    </row>
    <row r="35" spans="1:12" x14ac:dyDescent="0.25">
      <c r="A35" t="s">
        <v>31</v>
      </c>
      <c r="B35" s="2">
        <v>26</v>
      </c>
      <c r="C35" s="2">
        <v>0</v>
      </c>
      <c r="D35" s="2">
        <v>47.04</v>
      </c>
      <c r="E35" s="2">
        <v>47.04</v>
      </c>
      <c r="F35" s="2">
        <v>-21.04</v>
      </c>
      <c r="G35">
        <v>-80.92</v>
      </c>
      <c r="H35" s="2">
        <v>150</v>
      </c>
      <c r="I35" s="21">
        <f t="shared" si="0"/>
        <v>102.96000000000001</v>
      </c>
      <c r="L35" s="5"/>
    </row>
    <row r="36" spans="1:12" x14ac:dyDescent="0.25">
      <c r="A36" t="s">
        <v>32</v>
      </c>
      <c r="B36" s="2">
        <v>5599</v>
      </c>
      <c r="C36" s="2">
        <v>2044.91</v>
      </c>
      <c r="D36" s="2">
        <v>2263.9</v>
      </c>
      <c r="E36" s="2">
        <v>4308.8100000000004</v>
      </c>
      <c r="F36" s="2">
        <v>1290.19</v>
      </c>
      <c r="G36">
        <v>23.04</v>
      </c>
      <c r="H36" s="2">
        <v>5599</v>
      </c>
      <c r="I36" s="21">
        <f t="shared" si="0"/>
        <v>1290.1899999999996</v>
      </c>
      <c r="J36" s="1"/>
      <c r="K36" s="1"/>
      <c r="L36" s="8"/>
    </row>
    <row r="37" spans="1:12" x14ac:dyDescent="0.25">
      <c r="A37" t="s">
        <v>33</v>
      </c>
      <c r="B37" s="2">
        <v>1758</v>
      </c>
      <c r="C37" s="2">
        <v>0</v>
      </c>
      <c r="D37" s="2">
        <v>1758</v>
      </c>
      <c r="E37" s="2">
        <v>1758</v>
      </c>
      <c r="F37" s="2">
        <v>0</v>
      </c>
      <c r="G37">
        <v>0</v>
      </c>
      <c r="H37" s="2">
        <v>1758</v>
      </c>
      <c r="I37" s="21">
        <f t="shared" si="0"/>
        <v>0</v>
      </c>
      <c r="J37" s="1"/>
      <c r="K37" s="1"/>
      <c r="L37" s="5"/>
    </row>
    <row r="38" spans="1:12" x14ac:dyDescent="0.25">
      <c r="A38" t="s">
        <v>34</v>
      </c>
      <c r="B38" s="2">
        <v>0</v>
      </c>
      <c r="C38" s="2">
        <v>0</v>
      </c>
      <c r="D38" s="2">
        <v>0</v>
      </c>
      <c r="E38" s="2">
        <v>0</v>
      </c>
      <c r="F38" s="2">
        <v>0</v>
      </c>
      <c r="G38">
        <v>0</v>
      </c>
      <c r="H38" s="2">
        <v>0</v>
      </c>
      <c r="I38" s="21">
        <f t="shared" si="0"/>
        <v>0</v>
      </c>
      <c r="L38" s="5"/>
    </row>
    <row r="39" spans="1:12" x14ac:dyDescent="0.25">
      <c r="A39" t="s">
        <v>35</v>
      </c>
      <c r="B39" s="2">
        <v>600</v>
      </c>
      <c r="C39" s="2">
        <v>0</v>
      </c>
      <c r="D39" s="2">
        <v>1697.28</v>
      </c>
      <c r="E39" s="2">
        <v>1697.28</v>
      </c>
      <c r="F39" s="2">
        <v>-1097.28</v>
      </c>
      <c r="G39">
        <v>-182.88</v>
      </c>
      <c r="H39" s="2">
        <v>2500</v>
      </c>
      <c r="I39" s="21">
        <f t="shared" si="0"/>
        <v>802.72</v>
      </c>
      <c r="L39" s="5" t="s">
        <v>184</v>
      </c>
    </row>
    <row r="40" spans="1:12" x14ac:dyDescent="0.25">
      <c r="A40" t="s">
        <v>36</v>
      </c>
      <c r="B40" s="2">
        <v>0</v>
      </c>
      <c r="C40" s="2">
        <v>0</v>
      </c>
      <c r="D40" s="2">
        <v>0</v>
      </c>
      <c r="E40" s="2">
        <v>0</v>
      </c>
      <c r="F40" s="2">
        <v>0</v>
      </c>
      <c r="G40">
        <v>0</v>
      </c>
      <c r="H40" s="2">
        <v>0</v>
      </c>
      <c r="I40" s="21">
        <f t="shared" si="0"/>
        <v>0</v>
      </c>
      <c r="L40" s="5"/>
    </row>
    <row r="41" spans="1:12" x14ac:dyDescent="0.25">
      <c r="B41" s="2"/>
      <c r="C41" s="2"/>
      <c r="D41" s="2"/>
      <c r="E41" s="2"/>
      <c r="F41" s="2"/>
      <c r="L41" s="5"/>
    </row>
    <row r="42" spans="1:12" x14ac:dyDescent="0.25">
      <c r="A42" s="1" t="s">
        <v>37</v>
      </c>
      <c r="B42" s="3">
        <v>1753554</v>
      </c>
      <c r="C42" s="3">
        <v>689633.18</v>
      </c>
      <c r="D42" s="3">
        <v>993775.91</v>
      </c>
      <c r="E42" s="3">
        <v>1683409.09</v>
      </c>
      <c r="F42" s="3">
        <v>70144.91</v>
      </c>
      <c r="G42" s="1">
        <v>4</v>
      </c>
      <c r="H42" s="3">
        <f>SUM(H5:H40)</f>
        <v>1757271</v>
      </c>
      <c r="I42" s="9">
        <f t="shared" si="0"/>
        <v>73861.909999999916</v>
      </c>
      <c r="J42" s="1"/>
      <c r="L42" s="5"/>
    </row>
    <row r="43" spans="1:12" x14ac:dyDescent="0.25">
      <c r="B43" s="2"/>
      <c r="C43" s="2"/>
      <c r="D43" s="2"/>
      <c r="E43" s="2"/>
      <c r="F43" s="2"/>
      <c r="J43" s="1"/>
      <c r="K43" s="1"/>
      <c r="L43" s="8"/>
    </row>
    <row r="44" spans="1:12" x14ac:dyDescent="0.25">
      <c r="A44" t="s">
        <v>38</v>
      </c>
      <c r="B44" s="2">
        <v>1000</v>
      </c>
      <c r="C44" s="2">
        <v>0</v>
      </c>
      <c r="D44" s="2">
        <v>0</v>
      </c>
      <c r="E44" s="2">
        <v>0</v>
      </c>
      <c r="F44" s="2">
        <v>1000</v>
      </c>
      <c r="G44">
        <v>100</v>
      </c>
      <c r="H44" s="2">
        <v>0</v>
      </c>
      <c r="I44" s="21">
        <f t="shared" ref="I44:I49" si="1">H44-E44</f>
        <v>0</v>
      </c>
      <c r="J44" s="1"/>
      <c r="K44" s="1"/>
      <c r="L44" s="8"/>
    </row>
    <row r="45" spans="1:12" x14ac:dyDescent="0.25">
      <c r="A45" t="s">
        <v>39</v>
      </c>
      <c r="B45" s="2">
        <v>250</v>
      </c>
      <c r="C45" s="2">
        <v>0</v>
      </c>
      <c r="D45" s="2">
        <v>0</v>
      </c>
      <c r="E45" s="2">
        <v>0</v>
      </c>
      <c r="F45" s="2">
        <v>250</v>
      </c>
      <c r="G45">
        <v>100</v>
      </c>
      <c r="H45" s="2">
        <v>0</v>
      </c>
      <c r="I45" s="21">
        <f t="shared" si="1"/>
        <v>0</v>
      </c>
      <c r="J45" s="1"/>
      <c r="K45" s="1"/>
      <c r="L45" s="8"/>
    </row>
    <row r="46" spans="1:12" ht="22.5" customHeight="1" x14ac:dyDescent="0.25">
      <c r="A46" t="s">
        <v>40</v>
      </c>
      <c r="B46" s="2">
        <v>250</v>
      </c>
      <c r="C46" s="2">
        <v>0</v>
      </c>
      <c r="D46" s="2">
        <v>0</v>
      </c>
      <c r="E46" s="2">
        <v>0</v>
      </c>
      <c r="F46" s="2">
        <v>250</v>
      </c>
      <c r="G46">
        <v>100</v>
      </c>
      <c r="H46" s="2">
        <v>0</v>
      </c>
      <c r="I46" s="21">
        <f t="shared" si="1"/>
        <v>0</v>
      </c>
      <c r="L46" s="10"/>
    </row>
    <row r="47" spans="1:12" x14ac:dyDescent="0.25">
      <c r="A47" t="s">
        <v>41</v>
      </c>
      <c r="B47" s="2">
        <v>13500</v>
      </c>
      <c r="C47" s="2">
        <v>1732</v>
      </c>
      <c r="D47" s="2">
        <v>2496.66</v>
      </c>
      <c r="E47" s="2">
        <v>4228.66</v>
      </c>
      <c r="F47" s="2">
        <v>9271.34</v>
      </c>
      <c r="G47">
        <v>68.680000000000007</v>
      </c>
      <c r="H47" s="2">
        <v>10500</v>
      </c>
      <c r="I47" s="21">
        <f t="shared" si="1"/>
        <v>6271.34</v>
      </c>
      <c r="L47" s="5" t="s">
        <v>185</v>
      </c>
    </row>
    <row r="48" spans="1:12" x14ac:dyDescent="0.25">
      <c r="B48" s="2"/>
      <c r="C48" s="2"/>
      <c r="D48" s="2"/>
      <c r="E48" s="2"/>
      <c r="F48" s="2"/>
      <c r="L48" s="5"/>
    </row>
    <row r="49" spans="1:12" x14ac:dyDescent="0.25">
      <c r="A49" s="1" t="s">
        <v>42</v>
      </c>
      <c r="B49" s="3">
        <v>1768554</v>
      </c>
      <c r="C49" s="3">
        <v>691365.18</v>
      </c>
      <c r="D49" s="3">
        <v>996272.57</v>
      </c>
      <c r="E49" s="3">
        <v>1687637.75</v>
      </c>
      <c r="F49" s="3">
        <v>80916.25</v>
      </c>
      <c r="G49" s="1">
        <v>4.58</v>
      </c>
      <c r="H49" s="3">
        <f>SUM(H44:H47)+H42</f>
        <v>1767771</v>
      </c>
      <c r="I49" s="9">
        <f t="shared" si="1"/>
        <v>80133.25</v>
      </c>
      <c r="L49" s="5"/>
    </row>
    <row r="50" spans="1:12" x14ac:dyDescent="0.25">
      <c r="A50" s="1"/>
      <c r="B50" s="3"/>
      <c r="C50" s="3"/>
      <c r="D50" s="3"/>
      <c r="E50" s="3"/>
      <c r="F50" s="3"/>
      <c r="G50" s="1"/>
      <c r="L50" s="5"/>
    </row>
    <row r="51" spans="1:12" x14ac:dyDescent="0.25">
      <c r="A51" s="1" t="s">
        <v>43</v>
      </c>
      <c r="B51" s="3"/>
      <c r="C51" s="3"/>
      <c r="D51" s="3"/>
      <c r="E51" s="3"/>
      <c r="F51" s="3"/>
      <c r="G51" s="1"/>
      <c r="L51" s="5"/>
    </row>
    <row r="52" spans="1:12" x14ac:dyDescent="0.25">
      <c r="A52" t="s">
        <v>44</v>
      </c>
      <c r="B52" s="2">
        <v>30000</v>
      </c>
      <c r="C52" s="2">
        <v>5286.14</v>
      </c>
      <c r="D52" s="2">
        <v>10125.31</v>
      </c>
      <c r="E52" s="2">
        <v>15411.45</v>
      </c>
      <c r="F52" s="2">
        <v>14588.55</v>
      </c>
      <c r="G52">
        <v>48.63</v>
      </c>
      <c r="H52" s="2">
        <v>30000</v>
      </c>
      <c r="I52" s="21">
        <f t="shared" ref="I52:I63" si="2">H52-E52</f>
        <v>14588.55</v>
      </c>
      <c r="L52" s="5"/>
    </row>
    <row r="53" spans="1:12" x14ac:dyDescent="0.25">
      <c r="A53" t="s">
        <v>45</v>
      </c>
      <c r="B53" s="2">
        <v>11000</v>
      </c>
      <c r="C53" s="2">
        <v>1634</v>
      </c>
      <c r="D53" s="2">
        <v>4587.3999999999996</v>
      </c>
      <c r="E53" s="2">
        <v>6221.4</v>
      </c>
      <c r="F53" s="2">
        <v>4778.6000000000004</v>
      </c>
      <c r="G53">
        <v>43.44</v>
      </c>
      <c r="H53" s="2">
        <v>11000</v>
      </c>
      <c r="I53" s="21">
        <f t="shared" si="2"/>
        <v>4778.6000000000004</v>
      </c>
      <c r="L53" s="5"/>
    </row>
    <row r="54" spans="1:12" x14ac:dyDescent="0.25">
      <c r="A54" t="s">
        <v>46</v>
      </c>
      <c r="B54" s="2">
        <v>30000</v>
      </c>
      <c r="C54" s="2">
        <v>0</v>
      </c>
      <c r="D54" s="2">
        <v>28570</v>
      </c>
      <c r="E54" s="2">
        <v>28570</v>
      </c>
      <c r="F54" s="2">
        <v>1430</v>
      </c>
      <c r="G54">
        <v>4.7699999999999996</v>
      </c>
      <c r="H54" s="2">
        <v>30000</v>
      </c>
      <c r="I54" s="21">
        <f t="shared" si="2"/>
        <v>1430</v>
      </c>
      <c r="L54" s="5"/>
    </row>
    <row r="55" spans="1:12" x14ac:dyDescent="0.25">
      <c r="A55" t="s">
        <v>47</v>
      </c>
      <c r="B55" s="2">
        <v>0</v>
      </c>
      <c r="C55" s="2">
        <v>0</v>
      </c>
      <c r="D55" s="2">
        <v>0</v>
      </c>
      <c r="E55" s="2">
        <v>0</v>
      </c>
      <c r="F55" s="2">
        <v>0</v>
      </c>
      <c r="G55">
        <v>0</v>
      </c>
      <c r="I55" s="21">
        <f t="shared" si="2"/>
        <v>0</v>
      </c>
      <c r="L55" s="5"/>
    </row>
    <row r="56" spans="1:12" x14ac:dyDescent="0.25">
      <c r="A56" t="s">
        <v>48</v>
      </c>
      <c r="B56" s="2">
        <v>8250</v>
      </c>
      <c r="C56" s="2">
        <v>4340</v>
      </c>
      <c r="D56" s="2">
        <v>2250.17</v>
      </c>
      <c r="E56" s="2">
        <v>6590.17</v>
      </c>
      <c r="F56" s="2">
        <v>1659.83</v>
      </c>
      <c r="G56">
        <v>20.12</v>
      </c>
      <c r="H56" s="2">
        <v>12000</v>
      </c>
      <c r="I56" s="21">
        <f t="shared" si="2"/>
        <v>5409.83</v>
      </c>
      <c r="L56" s="5"/>
    </row>
    <row r="57" spans="1:12" x14ac:dyDescent="0.25">
      <c r="A57" t="s">
        <v>49</v>
      </c>
      <c r="B57" s="2">
        <v>25000</v>
      </c>
      <c r="C57" s="2">
        <v>0</v>
      </c>
      <c r="D57" s="2">
        <v>6671.71</v>
      </c>
      <c r="E57" s="2">
        <v>6671.71</v>
      </c>
      <c r="F57" s="2">
        <v>18328.29</v>
      </c>
      <c r="G57">
        <v>73.31</v>
      </c>
      <c r="H57" s="2">
        <v>20000</v>
      </c>
      <c r="I57" s="21">
        <f t="shared" si="2"/>
        <v>13328.29</v>
      </c>
      <c r="L57" t="s">
        <v>196</v>
      </c>
    </row>
    <row r="58" spans="1:12" x14ac:dyDescent="0.25">
      <c r="A58" t="s">
        <v>50</v>
      </c>
      <c r="B58" s="2">
        <v>9000</v>
      </c>
      <c r="C58" s="2">
        <v>0</v>
      </c>
      <c r="D58" s="2">
        <v>2041.63</v>
      </c>
      <c r="E58" s="2">
        <v>2041.63</v>
      </c>
      <c r="F58" s="2">
        <v>6958.37</v>
      </c>
      <c r="G58">
        <v>77.319999999999993</v>
      </c>
      <c r="H58" s="2">
        <v>8500</v>
      </c>
      <c r="I58" s="21">
        <f t="shared" si="2"/>
        <v>6458.37</v>
      </c>
      <c r="L58" s="5" t="s">
        <v>197</v>
      </c>
    </row>
    <row r="59" spans="1:12" x14ac:dyDescent="0.25">
      <c r="A59" t="s">
        <v>153</v>
      </c>
      <c r="B59" s="2">
        <v>4200</v>
      </c>
      <c r="C59" s="2">
        <v>0</v>
      </c>
      <c r="D59" s="2">
        <v>498.37</v>
      </c>
      <c r="E59" s="2">
        <v>498.37</v>
      </c>
      <c r="F59" s="2">
        <v>3701.63</v>
      </c>
      <c r="G59">
        <v>88.13</v>
      </c>
      <c r="H59" s="2">
        <v>2500</v>
      </c>
      <c r="I59" s="21">
        <f t="shared" si="2"/>
        <v>2001.63</v>
      </c>
      <c r="J59" s="1"/>
      <c r="K59" s="1"/>
      <c r="L59" s="16" t="s">
        <v>198</v>
      </c>
    </row>
    <row r="60" spans="1:12" x14ac:dyDescent="0.25">
      <c r="A60" t="s">
        <v>51</v>
      </c>
      <c r="B60" s="2">
        <v>41540</v>
      </c>
      <c r="C60" s="2">
        <v>0</v>
      </c>
      <c r="D60" s="2">
        <v>41540</v>
      </c>
      <c r="E60" s="2">
        <v>41540</v>
      </c>
      <c r="F60" s="2">
        <v>0</v>
      </c>
      <c r="G60">
        <v>0</v>
      </c>
      <c r="H60" s="2">
        <v>41540</v>
      </c>
      <c r="I60" s="21">
        <f t="shared" si="2"/>
        <v>0</v>
      </c>
      <c r="J60" s="1"/>
      <c r="K60" s="1"/>
      <c r="L60" s="8"/>
    </row>
    <row r="61" spans="1:12" ht="30" x14ac:dyDescent="0.25">
      <c r="A61" t="s">
        <v>52</v>
      </c>
      <c r="B61" s="2">
        <v>13000</v>
      </c>
      <c r="C61" s="2">
        <v>0</v>
      </c>
      <c r="D61" s="2">
        <v>4464.8599999999997</v>
      </c>
      <c r="E61" s="2">
        <v>4464.8599999999997</v>
      </c>
      <c r="F61" s="2">
        <v>8535.14</v>
      </c>
      <c r="G61">
        <v>65.650000000000006</v>
      </c>
      <c r="H61" s="4">
        <v>11500</v>
      </c>
      <c r="I61" s="21">
        <f t="shared" si="2"/>
        <v>7035.14</v>
      </c>
      <c r="J61" s="1"/>
      <c r="K61" s="1"/>
      <c r="L61" s="16" t="s">
        <v>195</v>
      </c>
    </row>
    <row r="62" spans="1:12" x14ac:dyDescent="0.25">
      <c r="A62" t="s">
        <v>53</v>
      </c>
      <c r="B62" s="2">
        <v>45000</v>
      </c>
      <c r="C62" s="2">
        <v>17640.12</v>
      </c>
      <c r="D62" s="2">
        <v>26834.55</v>
      </c>
      <c r="E62" s="2">
        <v>44474.67</v>
      </c>
      <c r="F62" s="2">
        <v>525.33000000000004</v>
      </c>
      <c r="G62">
        <v>1.17</v>
      </c>
      <c r="H62" s="2">
        <v>45000</v>
      </c>
      <c r="I62" s="21">
        <f t="shared" si="2"/>
        <v>525.33000000000175</v>
      </c>
      <c r="L62" s="5"/>
    </row>
    <row r="63" spans="1:12" x14ac:dyDescent="0.25">
      <c r="A63" t="s">
        <v>54</v>
      </c>
      <c r="B63" s="2">
        <v>5500</v>
      </c>
      <c r="C63" s="2">
        <v>3030.6</v>
      </c>
      <c r="D63" s="2">
        <v>3195.5</v>
      </c>
      <c r="E63" s="2">
        <v>6226.1</v>
      </c>
      <c r="F63" s="2">
        <v>-726.1</v>
      </c>
      <c r="G63">
        <v>-13.2</v>
      </c>
      <c r="H63" s="2">
        <v>6500</v>
      </c>
      <c r="I63" s="21">
        <f t="shared" si="2"/>
        <v>273.89999999999964</v>
      </c>
      <c r="L63" s="5" t="s">
        <v>187</v>
      </c>
    </row>
    <row r="64" spans="1:12" x14ac:dyDescent="0.25">
      <c r="B64" s="2"/>
      <c r="C64" s="2"/>
      <c r="D64" s="2"/>
      <c r="E64" s="2"/>
      <c r="F64" s="2"/>
      <c r="L64" s="5"/>
    </row>
    <row r="65" spans="1:12" x14ac:dyDescent="0.25">
      <c r="A65" s="1" t="s">
        <v>55</v>
      </c>
      <c r="B65" s="3">
        <v>222490</v>
      </c>
      <c r="C65" s="3">
        <v>31930.86</v>
      </c>
      <c r="D65" s="3">
        <v>130779.5</v>
      </c>
      <c r="E65" s="3">
        <v>162710.35999999999</v>
      </c>
      <c r="F65" s="3">
        <v>59779.64</v>
      </c>
      <c r="G65" s="1">
        <v>26.87</v>
      </c>
      <c r="H65" s="3">
        <f>SUM(H52:H63)</f>
        <v>218540</v>
      </c>
      <c r="I65" s="9">
        <f>H65-E60</f>
        <v>177000</v>
      </c>
      <c r="L65" s="5"/>
    </row>
    <row r="66" spans="1:12" x14ac:dyDescent="0.25">
      <c r="A66" s="1"/>
      <c r="B66" s="3"/>
      <c r="C66" s="3"/>
      <c r="D66" s="3"/>
      <c r="E66" s="3"/>
      <c r="F66" s="3"/>
      <c r="G66" s="1"/>
      <c r="J66" s="1"/>
      <c r="K66" s="1"/>
      <c r="L66" s="8"/>
    </row>
    <row r="67" spans="1:12" x14ac:dyDescent="0.25">
      <c r="A67" s="1" t="s">
        <v>56</v>
      </c>
      <c r="B67" s="3"/>
      <c r="C67" s="3"/>
      <c r="D67" s="3"/>
      <c r="E67" s="3"/>
      <c r="F67" s="3"/>
      <c r="G67" s="1"/>
      <c r="J67" s="1"/>
      <c r="K67" s="1"/>
      <c r="L67" s="8"/>
    </row>
    <row r="68" spans="1:12" x14ac:dyDescent="0.25">
      <c r="A68" t="s">
        <v>158</v>
      </c>
      <c r="B68" s="2">
        <v>1200</v>
      </c>
      <c r="C68" s="2">
        <v>0</v>
      </c>
      <c r="D68" s="2">
        <v>0</v>
      </c>
      <c r="E68" s="2">
        <v>0</v>
      </c>
      <c r="F68" s="2">
        <v>1200</v>
      </c>
      <c r="G68">
        <v>100</v>
      </c>
      <c r="H68" s="2">
        <v>0</v>
      </c>
      <c r="I68" s="21">
        <f t="shared" ref="I68:I70" si="3">H68-E68</f>
        <v>0</v>
      </c>
      <c r="J68" s="1"/>
      <c r="K68" s="1"/>
      <c r="L68" s="8"/>
    </row>
    <row r="69" spans="1:12" x14ac:dyDescent="0.25">
      <c r="A69" t="s">
        <v>57</v>
      </c>
      <c r="B69" s="2">
        <v>0</v>
      </c>
      <c r="C69" s="2">
        <v>0</v>
      </c>
      <c r="D69" s="2">
        <v>0</v>
      </c>
      <c r="E69" s="2">
        <v>0</v>
      </c>
      <c r="F69" s="2">
        <v>0</v>
      </c>
      <c r="G69">
        <v>0</v>
      </c>
      <c r="I69" s="21">
        <f t="shared" si="3"/>
        <v>0</v>
      </c>
      <c r="L69" s="5"/>
    </row>
    <row r="70" spans="1:12" x14ac:dyDescent="0.25">
      <c r="A70" t="s">
        <v>58</v>
      </c>
      <c r="B70" s="2">
        <v>750</v>
      </c>
      <c r="C70" s="2">
        <v>0</v>
      </c>
      <c r="D70" s="2">
        <v>0</v>
      </c>
      <c r="E70" s="2">
        <v>0</v>
      </c>
      <c r="F70" s="2">
        <v>750</v>
      </c>
      <c r="G70">
        <v>100</v>
      </c>
      <c r="H70" s="2">
        <v>0</v>
      </c>
      <c r="I70" s="21">
        <f t="shared" si="3"/>
        <v>0</v>
      </c>
      <c r="L70" s="5"/>
    </row>
    <row r="71" spans="1:12" x14ac:dyDescent="0.25">
      <c r="B71" s="2"/>
      <c r="C71" s="2"/>
      <c r="D71" s="2"/>
      <c r="E71" s="2"/>
      <c r="F71" s="2"/>
      <c r="L71" s="5"/>
    </row>
    <row r="72" spans="1:12" x14ac:dyDescent="0.25">
      <c r="A72" s="1" t="s">
        <v>59</v>
      </c>
      <c r="B72" s="3">
        <v>1950</v>
      </c>
      <c r="C72" s="3">
        <v>0</v>
      </c>
      <c r="D72" s="3">
        <v>0</v>
      </c>
      <c r="E72" s="3">
        <v>0</v>
      </c>
      <c r="F72" s="3">
        <v>1950</v>
      </c>
      <c r="G72" s="1">
        <v>100</v>
      </c>
      <c r="H72" s="3">
        <f>SUM(H68:H70)</f>
        <v>0</v>
      </c>
      <c r="I72" s="9">
        <f>H72-E67</f>
        <v>0</v>
      </c>
      <c r="L72" s="5"/>
    </row>
    <row r="73" spans="1:12" x14ac:dyDescent="0.25">
      <c r="A73" s="1"/>
      <c r="B73" s="3"/>
      <c r="C73" s="3"/>
      <c r="D73" s="3"/>
      <c r="E73" s="3"/>
      <c r="F73" s="3"/>
      <c r="G73" s="1"/>
      <c r="H73" s="1"/>
      <c r="I73" s="1"/>
      <c r="L73" s="5"/>
    </row>
    <row r="74" spans="1:12" x14ac:dyDescent="0.25">
      <c r="A74" s="1" t="s">
        <v>60</v>
      </c>
      <c r="B74" s="3"/>
      <c r="C74" s="3"/>
      <c r="D74" s="3"/>
      <c r="E74" s="3"/>
      <c r="F74" s="3"/>
      <c r="G74" s="1"/>
      <c r="H74" s="1"/>
      <c r="I74" s="1"/>
      <c r="L74" s="5"/>
    </row>
    <row r="75" spans="1:12" x14ac:dyDescent="0.25">
      <c r="A75" t="s">
        <v>61</v>
      </c>
      <c r="B75" s="2">
        <v>500</v>
      </c>
      <c r="C75" s="2">
        <v>0</v>
      </c>
      <c r="D75" s="2">
        <v>0</v>
      </c>
      <c r="E75" s="2">
        <v>0</v>
      </c>
      <c r="F75" s="2">
        <v>500</v>
      </c>
      <c r="G75">
        <v>100</v>
      </c>
      <c r="H75" s="2">
        <v>500</v>
      </c>
      <c r="I75" s="21">
        <f t="shared" ref="I75:I127" si="4">H75-E75</f>
        <v>500</v>
      </c>
      <c r="L75" s="5"/>
    </row>
    <row r="76" spans="1:12" x14ac:dyDescent="0.25">
      <c r="A76" t="s">
        <v>62</v>
      </c>
      <c r="B76" s="2">
        <v>1000</v>
      </c>
      <c r="C76" s="2">
        <v>438</v>
      </c>
      <c r="D76" s="2">
        <v>639.59</v>
      </c>
      <c r="E76" s="2">
        <v>1077.5899999999999</v>
      </c>
      <c r="F76" s="2">
        <v>-77.59</v>
      </c>
      <c r="G76">
        <v>-7.76</v>
      </c>
      <c r="H76" s="2">
        <v>1300</v>
      </c>
      <c r="I76" s="21">
        <f t="shared" si="4"/>
        <v>222.41000000000008</v>
      </c>
      <c r="L76" s="5"/>
    </row>
    <row r="77" spans="1:12" x14ac:dyDescent="0.25">
      <c r="A77" t="s">
        <v>63</v>
      </c>
      <c r="B77" s="2">
        <v>0</v>
      </c>
      <c r="C77" s="2">
        <v>0</v>
      </c>
      <c r="D77" s="2">
        <v>0</v>
      </c>
      <c r="E77" s="2">
        <v>0</v>
      </c>
      <c r="F77" s="2">
        <v>0</v>
      </c>
      <c r="G77">
        <v>0</v>
      </c>
      <c r="I77" s="21">
        <f t="shared" si="4"/>
        <v>0</v>
      </c>
    </row>
    <row r="78" spans="1:12" x14ac:dyDescent="0.25">
      <c r="A78" t="s">
        <v>64</v>
      </c>
      <c r="B78" s="2">
        <v>0</v>
      </c>
      <c r="C78" s="2">
        <v>0</v>
      </c>
      <c r="D78" s="2">
        <v>0</v>
      </c>
      <c r="E78" s="2">
        <v>0</v>
      </c>
      <c r="F78" s="2">
        <v>0</v>
      </c>
      <c r="G78">
        <v>0</v>
      </c>
      <c r="I78" s="21">
        <f t="shared" si="4"/>
        <v>0</v>
      </c>
      <c r="J78" s="2"/>
      <c r="K78" s="2"/>
      <c r="L78" s="5"/>
    </row>
    <row r="79" spans="1:12" x14ac:dyDescent="0.25">
      <c r="A79" t="s">
        <v>65</v>
      </c>
      <c r="B79" s="2">
        <v>2500</v>
      </c>
      <c r="C79" s="2">
        <v>0</v>
      </c>
      <c r="D79" s="2">
        <v>1609.98</v>
      </c>
      <c r="E79" s="2">
        <v>1609.98</v>
      </c>
      <c r="F79" s="2">
        <v>890.02</v>
      </c>
      <c r="G79">
        <v>35.6</v>
      </c>
      <c r="H79" s="2">
        <v>1750</v>
      </c>
      <c r="I79" s="21">
        <f t="shared" si="4"/>
        <v>140.01999999999998</v>
      </c>
      <c r="L79" s="5" t="s">
        <v>188</v>
      </c>
    </row>
    <row r="80" spans="1:12" x14ac:dyDescent="0.25">
      <c r="A80" t="s">
        <v>66</v>
      </c>
      <c r="B80" s="2">
        <v>0</v>
      </c>
      <c r="C80" s="2">
        <v>0</v>
      </c>
      <c r="D80" s="2">
        <v>0</v>
      </c>
      <c r="E80" s="2">
        <v>0</v>
      </c>
      <c r="F80" s="2">
        <v>0</v>
      </c>
      <c r="G80">
        <v>0</v>
      </c>
      <c r="I80" s="21">
        <f t="shared" si="4"/>
        <v>0</v>
      </c>
      <c r="L80" s="5"/>
    </row>
    <row r="81" spans="1:12" x14ac:dyDescent="0.25">
      <c r="A81" t="s">
        <v>67</v>
      </c>
      <c r="B81" s="2">
        <v>3000</v>
      </c>
      <c r="C81" s="2">
        <v>0</v>
      </c>
      <c r="D81" s="2">
        <v>238.24</v>
      </c>
      <c r="E81" s="2">
        <v>238.24</v>
      </c>
      <c r="F81" s="2">
        <v>2761.76</v>
      </c>
      <c r="G81">
        <v>92.06</v>
      </c>
      <c r="H81" s="2">
        <v>1500</v>
      </c>
      <c r="I81" s="21">
        <f t="shared" si="4"/>
        <v>1261.76</v>
      </c>
      <c r="L81" s="5"/>
    </row>
    <row r="82" spans="1:12" x14ac:dyDescent="0.25">
      <c r="A82" t="s">
        <v>68</v>
      </c>
      <c r="B82" s="2">
        <v>1750</v>
      </c>
      <c r="C82" s="2">
        <v>1.96</v>
      </c>
      <c r="D82" s="2">
        <v>729.55</v>
      </c>
      <c r="E82" s="2">
        <v>731.51</v>
      </c>
      <c r="F82" s="2">
        <v>1018.49</v>
      </c>
      <c r="G82">
        <v>58.2</v>
      </c>
      <c r="H82" s="2">
        <v>1750</v>
      </c>
      <c r="I82" s="21">
        <f t="shared" si="4"/>
        <v>1018.49</v>
      </c>
      <c r="L82" s="5"/>
    </row>
    <row r="83" spans="1:12" ht="30" x14ac:dyDescent="0.25">
      <c r="A83" t="s">
        <v>69</v>
      </c>
      <c r="B83" s="2">
        <v>4500</v>
      </c>
      <c r="C83" s="2">
        <v>272.04000000000002</v>
      </c>
      <c r="D83" s="2">
        <v>4676.95</v>
      </c>
      <c r="E83" s="2">
        <v>4948.99</v>
      </c>
      <c r="F83" s="2">
        <v>-448.99</v>
      </c>
      <c r="G83">
        <v>-9.98</v>
      </c>
      <c r="H83" s="2">
        <v>9000</v>
      </c>
      <c r="I83" s="21">
        <f t="shared" si="4"/>
        <v>4051.01</v>
      </c>
      <c r="L83" s="5" t="s">
        <v>189</v>
      </c>
    </row>
    <row r="84" spans="1:12" x14ac:dyDescent="0.25">
      <c r="A84" t="s">
        <v>70</v>
      </c>
      <c r="B84" s="2">
        <v>1000</v>
      </c>
      <c r="C84" s="2">
        <v>0</v>
      </c>
      <c r="D84" s="2">
        <v>0</v>
      </c>
      <c r="E84" s="2">
        <v>0</v>
      </c>
      <c r="F84" s="2">
        <v>1000</v>
      </c>
      <c r="G84">
        <v>100</v>
      </c>
      <c r="H84" s="2">
        <v>500</v>
      </c>
      <c r="I84" s="21">
        <f t="shared" si="4"/>
        <v>500</v>
      </c>
      <c r="J84" s="2"/>
      <c r="K84" s="2"/>
    </row>
    <row r="85" spans="1:12" x14ac:dyDescent="0.25">
      <c r="A85" t="s">
        <v>71</v>
      </c>
      <c r="B85" s="2">
        <v>1400</v>
      </c>
      <c r="C85" s="2">
        <v>0</v>
      </c>
      <c r="D85" s="2">
        <v>300.14</v>
      </c>
      <c r="E85" s="2">
        <v>300.14</v>
      </c>
      <c r="F85" s="2">
        <v>1099.8599999999999</v>
      </c>
      <c r="G85">
        <v>78.56</v>
      </c>
      <c r="H85" s="2">
        <v>1400</v>
      </c>
      <c r="I85" s="21">
        <f t="shared" si="4"/>
        <v>1099.8600000000001</v>
      </c>
    </row>
    <row r="86" spans="1:12" ht="60" x14ac:dyDescent="0.25">
      <c r="A86" t="s">
        <v>72</v>
      </c>
      <c r="B86" s="2">
        <v>68500</v>
      </c>
      <c r="C86" s="2">
        <v>7508.74</v>
      </c>
      <c r="D86" s="2">
        <v>31381.98</v>
      </c>
      <c r="E86" s="2">
        <v>38890.720000000001</v>
      </c>
      <c r="F86" s="2">
        <v>29609.279999999999</v>
      </c>
      <c r="G86">
        <v>43.23</v>
      </c>
      <c r="H86" s="22">
        <v>65000</v>
      </c>
      <c r="I86" s="21">
        <f t="shared" si="4"/>
        <v>26109.279999999999</v>
      </c>
      <c r="L86" s="5" t="s">
        <v>200</v>
      </c>
    </row>
    <row r="87" spans="1:12" x14ac:dyDescent="0.25">
      <c r="A87" t="s">
        <v>73</v>
      </c>
      <c r="B87" s="2">
        <v>1000</v>
      </c>
      <c r="C87" s="2">
        <v>0</v>
      </c>
      <c r="D87" s="2">
        <v>1067</v>
      </c>
      <c r="E87" s="2">
        <v>1067</v>
      </c>
      <c r="F87" s="2">
        <v>-67</v>
      </c>
      <c r="G87">
        <v>-6.7</v>
      </c>
      <c r="H87" s="2">
        <v>1200</v>
      </c>
      <c r="I87" s="21">
        <f t="shared" si="4"/>
        <v>133</v>
      </c>
      <c r="L87" s="5"/>
    </row>
    <row r="88" spans="1:12" x14ac:dyDescent="0.25">
      <c r="A88" t="s">
        <v>74</v>
      </c>
      <c r="B88" s="2">
        <v>2000</v>
      </c>
      <c r="C88" s="2">
        <v>204.09</v>
      </c>
      <c r="D88" s="2">
        <v>515.79999999999995</v>
      </c>
      <c r="E88" s="2">
        <v>719.89</v>
      </c>
      <c r="F88" s="2">
        <v>1280.1099999999999</v>
      </c>
      <c r="G88">
        <v>64.010000000000005</v>
      </c>
      <c r="H88" s="2">
        <v>1000</v>
      </c>
      <c r="I88" s="21">
        <f t="shared" si="4"/>
        <v>280.11</v>
      </c>
      <c r="L88" s="5"/>
    </row>
    <row r="89" spans="1:12" ht="30" x14ac:dyDescent="0.25">
      <c r="A89" t="s">
        <v>75</v>
      </c>
      <c r="B89" s="2">
        <v>45000</v>
      </c>
      <c r="C89" s="2">
        <v>0</v>
      </c>
      <c r="D89" s="2">
        <v>11225.58</v>
      </c>
      <c r="E89" s="2">
        <v>11225.58</v>
      </c>
      <c r="F89" s="2">
        <v>33774.42</v>
      </c>
      <c r="G89">
        <v>75.05</v>
      </c>
      <c r="H89" s="7">
        <v>55000</v>
      </c>
      <c r="I89" s="23">
        <f t="shared" si="4"/>
        <v>43774.42</v>
      </c>
      <c r="L89" s="5" t="s">
        <v>180</v>
      </c>
    </row>
    <row r="90" spans="1:12" x14ac:dyDescent="0.25">
      <c r="A90" t="s">
        <v>178</v>
      </c>
      <c r="B90" s="2">
        <v>80000</v>
      </c>
      <c r="C90" s="2">
        <v>0</v>
      </c>
      <c r="D90" s="2">
        <v>30140.959999999999</v>
      </c>
      <c r="E90" s="2">
        <v>30140.959999999999</v>
      </c>
      <c r="F90" s="2">
        <v>49859.040000000001</v>
      </c>
      <c r="G90">
        <v>62.32</v>
      </c>
      <c r="H90" s="2">
        <v>80000</v>
      </c>
      <c r="I90" s="21">
        <f t="shared" si="4"/>
        <v>49859.040000000001</v>
      </c>
      <c r="L90" t="s">
        <v>193</v>
      </c>
    </row>
    <row r="91" spans="1:12" x14ac:dyDescent="0.25">
      <c r="A91" t="s">
        <v>76</v>
      </c>
      <c r="B91" s="2">
        <v>500</v>
      </c>
      <c r="C91" s="2">
        <v>20</v>
      </c>
      <c r="D91" s="2">
        <v>135.37</v>
      </c>
      <c r="E91" s="2">
        <v>155.37</v>
      </c>
      <c r="F91" s="2">
        <v>344.63</v>
      </c>
      <c r="G91">
        <v>68.930000000000007</v>
      </c>
      <c r="H91" s="2">
        <v>500</v>
      </c>
      <c r="I91" s="21">
        <f t="shared" si="4"/>
        <v>344.63</v>
      </c>
      <c r="L91" s="5"/>
    </row>
    <row r="92" spans="1:12" x14ac:dyDescent="0.25">
      <c r="A92" t="s">
        <v>77</v>
      </c>
      <c r="B92" s="2">
        <v>1000</v>
      </c>
      <c r="C92" s="2">
        <v>0</v>
      </c>
      <c r="D92" s="2">
        <v>353.44</v>
      </c>
      <c r="E92" s="2">
        <v>353.44</v>
      </c>
      <c r="F92" s="2">
        <v>646.55999999999995</v>
      </c>
      <c r="G92">
        <v>64.66</v>
      </c>
      <c r="H92" s="2">
        <v>1000</v>
      </c>
      <c r="I92" s="21">
        <f t="shared" si="4"/>
        <v>646.55999999999995</v>
      </c>
    </row>
    <row r="93" spans="1:12" x14ac:dyDescent="0.25">
      <c r="A93" t="s">
        <v>78</v>
      </c>
      <c r="B93" s="2">
        <v>6500</v>
      </c>
      <c r="C93" s="2">
        <v>0</v>
      </c>
      <c r="D93" s="2">
        <v>0</v>
      </c>
      <c r="E93" s="2">
        <v>0</v>
      </c>
      <c r="F93" s="2">
        <v>6500</v>
      </c>
      <c r="G93">
        <v>100</v>
      </c>
      <c r="H93" s="2">
        <v>1500</v>
      </c>
      <c r="I93" s="21">
        <f t="shared" si="4"/>
        <v>1500</v>
      </c>
      <c r="L93" s="5"/>
    </row>
    <row r="94" spans="1:12" x14ac:dyDescent="0.25">
      <c r="A94" t="s">
        <v>79</v>
      </c>
      <c r="B94" s="2">
        <v>2500</v>
      </c>
      <c r="C94" s="2">
        <v>711.51</v>
      </c>
      <c r="D94" s="2">
        <v>1495.23</v>
      </c>
      <c r="E94" s="2">
        <v>2206.7399999999998</v>
      </c>
      <c r="F94" s="2">
        <v>293.26</v>
      </c>
      <c r="G94">
        <v>11.73</v>
      </c>
      <c r="H94" s="2">
        <v>2500</v>
      </c>
      <c r="I94" s="21">
        <f t="shared" si="4"/>
        <v>293.26000000000022</v>
      </c>
      <c r="L94" s="5"/>
    </row>
    <row r="95" spans="1:12" x14ac:dyDescent="0.25">
      <c r="A95" t="s">
        <v>80</v>
      </c>
      <c r="B95" s="2">
        <v>1300</v>
      </c>
      <c r="C95" s="2">
        <v>0</v>
      </c>
      <c r="D95" s="2">
        <v>720.75</v>
      </c>
      <c r="E95" s="2">
        <v>720.75</v>
      </c>
      <c r="F95" s="2">
        <v>579.25</v>
      </c>
      <c r="G95">
        <v>44.56</v>
      </c>
      <c r="H95" s="2">
        <v>1250</v>
      </c>
      <c r="I95" s="21">
        <f t="shared" si="4"/>
        <v>529.25</v>
      </c>
      <c r="L95" s="5"/>
    </row>
    <row r="96" spans="1:12" x14ac:dyDescent="0.25">
      <c r="A96" t="s">
        <v>81</v>
      </c>
      <c r="B96" s="2">
        <v>300</v>
      </c>
      <c r="C96" s="2">
        <v>152.93</v>
      </c>
      <c r="D96" s="2">
        <v>0</v>
      </c>
      <c r="E96" s="2">
        <v>152.93</v>
      </c>
      <c r="F96" s="2">
        <v>147.07</v>
      </c>
      <c r="G96">
        <v>49.02</v>
      </c>
      <c r="H96" s="2">
        <v>300</v>
      </c>
      <c r="I96" s="21">
        <f t="shared" si="4"/>
        <v>147.07</v>
      </c>
      <c r="L96" s="5"/>
    </row>
    <row r="97" spans="1:12" x14ac:dyDescent="0.25">
      <c r="A97" t="s">
        <v>82</v>
      </c>
      <c r="B97" s="2">
        <v>300</v>
      </c>
      <c r="C97" s="2">
        <v>0</v>
      </c>
      <c r="D97" s="2">
        <v>195</v>
      </c>
      <c r="E97" s="2">
        <v>195</v>
      </c>
      <c r="F97" s="2">
        <v>105</v>
      </c>
      <c r="G97">
        <v>35</v>
      </c>
      <c r="H97" s="2">
        <v>200</v>
      </c>
      <c r="I97" s="21">
        <f t="shared" si="4"/>
        <v>5</v>
      </c>
      <c r="L97" s="5"/>
    </row>
    <row r="98" spans="1:12" x14ac:dyDescent="0.25">
      <c r="A98" t="s">
        <v>83</v>
      </c>
      <c r="B98" s="2">
        <v>0</v>
      </c>
      <c r="C98" s="2">
        <v>0</v>
      </c>
      <c r="D98" s="2">
        <v>1080</v>
      </c>
      <c r="E98" s="2">
        <v>1080</v>
      </c>
      <c r="F98" s="2">
        <v>-1080</v>
      </c>
      <c r="G98">
        <v>0</v>
      </c>
      <c r="H98" s="2">
        <v>1100</v>
      </c>
      <c r="I98" s="21">
        <f t="shared" si="4"/>
        <v>20</v>
      </c>
      <c r="L98" s="5"/>
    </row>
    <row r="99" spans="1:12" ht="60" x14ac:dyDescent="0.25">
      <c r="A99" t="s">
        <v>84</v>
      </c>
      <c r="B99" s="2">
        <v>42500</v>
      </c>
      <c r="C99" s="2">
        <v>4320</v>
      </c>
      <c r="D99" s="2">
        <v>21088.2</v>
      </c>
      <c r="E99" s="2">
        <v>25408.2</v>
      </c>
      <c r="F99" s="2">
        <v>17091.8</v>
      </c>
      <c r="G99">
        <v>40.22</v>
      </c>
      <c r="H99" s="22">
        <v>37500</v>
      </c>
      <c r="I99" s="23">
        <f t="shared" si="4"/>
        <v>12091.8</v>
      </c>
      <c r="J99" s="6"/>
      <c r="L99" s="15" t="s">
        <v>199</v>
      </c>
    </row>
    <row r="100" spans="1:12" x14ac:dyDescent="0.25">
      <c r="A100" t="s">
        <v>85</v>
      </c>
      <c r="B100" s="2">
        <v>1000</v>
      </c>
      <c r="C100" s="2">
        <v>0</v>
      </c>
      <c r="D100" s="2">
        <v>843.59</v>
      </c>
      <c r="E100" s="2">
        <v>843.59</v>
      </c>
      <c r="F100" s="2">
        <v>156.41</v>
      </c>
      <c r="G100">
        <v>15.64</v>
      </c>
      <c r="H100" s="2">
        <v>1000</v>
      </c>
      <c r="I100" s="21">
        <f t="shared" si="4"/>
        <v>156.40999999999997</v>
      </c>
      <c r="L100" s="5"/>
    </row>
    <row r="101" spans="1:12" x14ac:dyDescent="0.25">
      <c r="A101" t="s">
        <v>86</v>
      </c>
      <c r="B101" s="2">
        <v>3000</v>
      </c>
      <c r="C101" s="2">
        <v>599.92999999999995</v>
      </c>
      <c r="D101" s="2">
        <v>2230.9899999999998</v>
      </c>
      <c r="E101" s="2">
        <v>2830.92</v>
      </c>
      <c r="F101" s="2">
        <v>169.08</v>
      </c>
      <c r="G101">
        <v>5.64</v>
      </c>
      <c r="H101" s="2">
        <v>5250</v>
      </c>
      <c r="I101" s="21">
        <f t="shared" si="4"/>
        <v>2419.08</v>
      </c>
      <c r="L101" s="5"/>
    </row>
    <row r="102" spans="1:12" x14ac:dyDescent="0.25">
      <c r="A102" t="s">
        <v>87</v>
      </c>
      <c r="B102" s="2">
        <v>3000</v>
      </c>
      <c r="C102" s="2">
        <v>0</v>
      </c>
      <c r="D102" s="2">
        <v>459.18</v>
      </c>
      <c r="E102" s="2">
        <v>459.18</v>
      </c>
      <c r="F102" s="2">
        <v>2540.8200000000002</v>
      </c>
      <c r="G102">
        <v>84.69</v>
      </c>
      <c r="H102" s="2">
        <v>3000</v>
      </c>
      <c r="I102" s="21">
        <f t="shared" si="4"/>
        <v>2540.8200000000002</v>
      </c>
      <c r="L102" s="5"/>
    </row>
    <row r="103" spans="1:12" x14ac:dyDescent="0.25">
      <c r="A103" t="s">
        <v>88</v>
      </c>
      <c r="B103" s="2">
        <v>0</v>
      </c>
      <c r="C103" s="2">
        <v>0</v>
      </c>
      <c r="D103" s="2">
        <v>135.94999999999999</v>
      </c>
      <c r="E103" s="2">
        <v>135.94999999999999</v>
      </c>
      <c r="F103" s="2">
        <v>-135.94999999999999</v>
      </c>
      <c r="G103">
        <v>0</v>
      </c>
      <c r="H103" s="2">
        <v>150</v>
      </c>
      <c r="I103" s="21">
        <f t="shared" si="4"/>
        <v>14.050000000000011</v>
      </c>
      <c r="L103" s="5"/>
    </row>
    <row r="104" spans="1:12" x14ac:dyDescent="0.25">
      <c r="A104" t="s">
        <v>89</v>
      </c>
      <c r="B104" s="2">
        <v>0</v>
      </c>
      <c r="C104" s="2">
        <v>0</v>
      </c>
      <c r="D104" s="2">
        <v>94.16</v>
      </c>
      <c r="E104" s="2">
        <v>94.16</v>
      </c>
      <c r="F104" s="2">
        <v>-94.16</v>
      </c>
      <c r="G104">
        <v>0</v>
      </c>
      <c r="H104" s="2">
        <v>100</v>
      </c>
      <c r="I104" s="21">
        <f t="shared" si="4"/>
        <v>5.8400000000000034</v>
      </c>
      <c r="L104" s="5"/>
    </row>
    <row r="105" spans="1:12" x14ac:dyDescent="0.25">
      <c r="A105" t="s">
        <v>90</v>
      </c>
      <c r="B105" s="2">
        <v>0</v>
      </c>
      <c r="C105" s="2">
        <v>0</v>
      </c>
      <c r="D105" s="2">
        <v>0</v>
      </c>
      <c r="E105" s="2">
        <v>0</v>
      </c>
      <c r="F105" s="2">
        <v>0</v>
      </c>
      <c r="G105">
        <v>0</v>
      </c>
      <c r="I105" s="21">
        <f t="shared" si="4"/>
        <v>0</v>
      </c>
      <c r="L105" s="5"/>
    </row>
    <row r="106" spans="1:12" x14ac:dyDescent="0.25">
      <c r="A106" t="s">
        <v>91</v>
      </c>
      <c r="B106" s="2">
        <v>10000</v>
      </c>
      <c r="C106" s="2">
        <v>995</v>
      </c>
      <c r="D106" s="2">
        <v>9799.6</v>
      </c>
      <c r="E106" s="2">
        <v>10794.6</v>
      </c>
      <c r="F106" s="2">
        <v>-794.6</v>
      </c>
      <c r="G106">
        <v>-7.95</v>
      </c>
      <c r="H106" s="22">
        <v>12000</v>
      </c>
      <c r="I106" s="21">
        <f t="shared" si="4"/>
        <v>1205.3999999999996</v>
      </c>
      <c r="L106" s="5" t="s">
        <v>194</v>
      </c>
    </row>
    <row r="107" spans="1:12" x14ac:dyDescent="0.25">
      <c r="A107" t="s">
        <v>154</v>
      </c>
      <c r="B107" s="2">
        <v>0</v>
      </c>
      <c r="C107" s="2">
        <v>0</v>
      </c>
      <c r="D107" s="2">
        <v>0</v>
      </c>
      <c r="E107" s="2">
        <v>0</v>
      </c>
      <c r="F107" s="2">
        <v>0</v>
      </c>
      <c r="G107">
        <v>0</v>
      </c>
      <c r="I107" s="21">
        <f t="shared" si="4"/>
        <v>0</v>
      </c>
      <c r="L107" s="5"/>
    </row>
    <row r="108" spans="1:12" x14ac:dyDescent="0.25">
      <c r="A108" t="s">
        <v>92</v>
      </c>
      <c r="B108" s="2">
        <v>8000</v>
      </c>
      <c r="C108" s="2">
        <v>0</v>
      </c>
      <c r="D108" s="2">
        <v>3043.56</v>
      </c>
      <c r="E108" s="2">
        <v>3043.56</v>
      </c>
      <c r="F108" s="2">
        <v>4956.4399999999996</v>
      </c>
      <c r="G108">
        <v>61.96</v>
      </c>
      <c r="H108" s="2">
        <v>8000</v>
      </c>
      <c r="I108" s="21">
        <f t="shared" si="4"/>
        <v>4956.4400000000005</v>
      </c>
      <c r="L108" s="5"/>
    </row>
    <row r="109" spans="1:12" x14ac:dyDescent="0.25">
      <c r="A109" t="s">
        <v>93</v>
      </c>
      <c r="B109" s="2">
        <v>0</v>
      </c>
      <c r="C109" s="2">
        <v>0</v>
      </c>
      <c r="D109" s="2">
        <v>317.99</v>
      </c>
      <c r="E109" s="2">
        <v>317.99</v>
      </c>
      <c r="F109" s="2">
        <v>-317.99</v>
      </c>
      <c r="G109">
        <v>0</v>
      </c>
      <c r="H109" s="2">
        <v>500</v>
      </c>
      <c r="I109" s="21">
        <f t="shared" si="4"/>
        <v>182.01</v>
      </c>
      <c r="L109" s="5"/>
    </row>
    <row r="110" spans="1:12" x14ac:dyDescent="0.25">
      <c r="A110" t="s">
        <v>94</v>
      </c>
      <c r="B110" s="2">
        <v>0</v>
      </c>
      <c r="C110" s="2">
        <v>0</v>
      </c>
      <c r="D110" s="2">
        <v>0</v>
      </c>
      <c r="E110" s="2">
        <v>0</v>
      </c>
      <c r="F110" s="2">
        <v>0</v>
      </c>
      <c r="G110">
        <v>0</v>
      </c>
      <c r="I110" s="21">
        <f t="shared" si="4"/>
        <v>0</v>
      </c>
      <c r="L110" s="5"/>
    </row>
    <row r="111" spans="1:12" x14ac:dyDescent="0.25">
      <c r="A111" t="s">
        <v>95</v>
      </c>
      <c r="B111" s="2">
        <v>3850</v>
      </c>
      <c r="C111" s="2">
        <v>0</v>
      </c>
      <c r="D111" s="2">
        <v>0</v>
      </c>
      <c r="E111" s="2">
        <v>0</v>
      </c>
      <c r="F111" s="2">
        <v>3850</v>
      </c>
      <c r="G111">
        <v>100</v>
      </c>
      <c r="H111" s="2">
        <v>3850</v>
      </c>
      <c r="I111" s="21">
        <f t="shared" si="4"/>
        <v>3850</v>
      </c>
      <c r="L111" s="5"/>
    </row>
    <row r="112" spans="1:12" x14ac:dyDescent="0.25">
      <c r="A112" t="s">
        <v>164</v>
      </c>
      <c r="B112" s="2">
        <v>5750</v>
      </c>
      <c r="C112" s="2">
        <v>1828.05</v>
      </c>
      <c r="D112" s="2">
        <v>3519.27</v>
      </c>
      <c r="E112" s="2">
        <v>5347.32</v>
      </c>
      <c r="F112" s="2">
        <v>402.68</v>
      </c>
      <c r="G112">
        <v>7</v>
      </c>
      <c r="H112" s="2">
        <v>5750</v>
      </c>
      <c r="I112" s="21">
        <f t="shared" si="4"/>
        <v>402.68000000000029</v>
      </c>
      <c r="L112" s="5"/>
    </row>
    <row r="113" spans="1:12" x14ac:dyDescent="0.25">
      <c r="A113" t="s">
        <v>96</v>
      </c>
      <c r="B113" s="2">
        <v>0</v>
      </c>
      <c r="C113" s="2">
        <v>0</v>
      </c>
      <c r="D113" s="2">
        <v>0</v>
      </c>
      <c r="E113" s="2">
        <v>0</v>
      </c>
      <c r="F113" s="2">
        <v>0</v>
      </c>
      <c r="G113">
        <v>0</v>
      </c>
      <c r="I113" s="21">
        <f t="shared" si="4"/>
        <v>0</v>
      </c>
      <c r="L113" s="5"/>
    </row>
    <row r="114" spans="1:12" x14ac:dyDescent="0.25">
      <c r="A114" t="s">
        <v>97</v>
      </c>
      <c r="B114" s="2">
        <v>750</v>
      </c>
      <c r="C114" s="2">
        <v>102.68</v>
      </c>
      <c r="D114" s="2">
        <v>242.71</v>
      </c>
      <c r="E114" s="2">
        <v>345.39</v>
      </c>
      <c r="F114" s="2">
        <v>404.61</v>
      </c>
      <c r="G114">
        <v>53.95</v>
      </c>
      <c r="H114" s="2">
        <v>750</v>
      </c>
      <c r="I114" s="21">
        <f t="shared" si="4"/>
        <v>404.61</v>
      </c>
      <c r="L114" s="5"/>
    </row>
    <row r="115" spans="1:12" x14ac:dyDescent="0.25">
      <c r="A115" t="s">
        <v>98</v>
      </c>
      <c r="B115" s="2">
        <v>1000</v>
      </c>
      <c r="C115" s="2">
        <v>30.66</v>
      </c>
      <c r="D115" s="2">
        <v>150.65</v>
      </c>
      <c r="E115" s="2">
        <v>181.31</v>
      </c>
      <c r="F115" s="2">
        <v>818.69</v>
      </c>
      <c r="G115">
        <v>81.87</v>
      </c>
      <c r="H115" s="2">
        <v>1000</v>
      </c>
      <c r="I115" s="21">
        <f t="shared" si="4"/>
        <v>818.69</v>
      </c>
      <c r="L115" s="5"/>
    </row>
    <row r="116" spans="1:12" x14ac:dyDescent="0.25">
      <c r="A116" t="s">
        <v>99</v>
      </c>
      <c r="B116" s="2">
        <v>3000</v>
      </c>
      <c r="C116" s="2">
        <v>866</v>
      </c>
      <c r="D116" s="2">
        <v>2163.6799999999998</v>
      </c>
      <c r="E116" s="2">
        <v>3029.68</v>
      </c>
      <c r="F116" s="2">
        <v>-29.68</v>
      </c>
      <c r="G116">
        <v>-0.99</v>
      </c>
      <c r="H116" s="2">
        <v>3500</v>
      </c>
      <c r="I116" s="21">
        <f t="shared" si="4"/>
        <v>470.32000000000016</v>
      </c>
      <c r="L116" s="5"/>
    </row>
    <row r="117" spans="1:12" x14ac:dyDescent="0.25">
      <c r="A117" t="s">
        <v>100</v>
      </c>
      <c r="B117" s="2">
        <v>0</v>
      </c>
      <c r="C117" s="2">
        <v>0</v>
      </c>
      <c r="D117" s="2">
        <v>0</v>
      </c>
      <c r="E117" s="2">
        <v>0</v>
      </c>
      <c r="F117" s="2">
        <v>0</v>
      </c>
      <c r="G117">
        <v>0</v>
      </c>
      <c r="I117" s="21">
        <f t="shared" si="4"/>
        <v>0</v>
      </c>
      <c r="L117" s="5"/>
    </row>
    <row r="118" spans="1:12" x14ac:dyDescent="0.25">
      <c r="A118" t="s">
        <v>101</v>
      </c>
      <c r="B118" s="2">
        <v>950</v>
      </c>
      <c r="C118" s="2">
        <v>144</v>
      </c>
      <c r="D118" s="2">
        <v>764</v>
      </c>
      <c r="E118" s="2">
        <v>908</v>
      </c>
      <c r="F118" s="2">
        <v>42</v>
      </c>
      <c r="G118">
        <v>4.42</v>
      </c>
      <c r="H118" s="2">
        <v>950</v>
      </c>
      <c r="I118" s="21">
        <f t="shared" si="4"/>
        <v>42</v>
      </c>
      <c r="L118" s="16"/>
    </row>
    <row r="119" spans="1:12" x14ac:dyDescent="0.25">
      <c r="A119" t="s">
        <v>161</v>
      </c>
      <c r="B119" s="2">
        <v>0</v>
      </c>
      <c r="C119" s="2">
        <v>0</v>
      </c>
      <c r="D119" s="2">
        <v>1.9</v>
      </c>
      <c r="E119" s="2">
        <v>1.9</v>
      </c>
      <c r="F119" s="2">
        <v>-1.9</v>
      </c>
      <c r="G119">
        <v>0</v>
      </c>
      <c r="I119" s="21">
        <f t="shared" si="4"/>
        <v>-1.9</v>
      </c>
      <c r="L119" s="16"/>
    </row>
    <row r="120" spans="1:12" x14ac:dyDescent="0.25">
      <c r="A120" t="s">
        <v>102</v>
      </c>
      <c r="B120" s="2">
        <v>350</v>
      </c>
      <c r="C120" s="2">
        <v>0</v>
      </c>
      <c r="D120" s="2">
        <v>212.5</v>
      </c>
      <c r="E120" s="2">
        <v>212.5</v>
      </c>
      <c r="F120" s="2">
        <v>137.5</v>
      </c>
      <c r="G120">
        <v>39.29</v>
      </c>
      <c r="H120" s="2">
        <v>350</v>
      </c>
      <c r="I120" s="21">
        <f t="shared" si="4"/>
        <v>137.5</v>
      </c>
      <c r="L120" s="8"/>
    </row>
    <row r="121" spans="1:12" x14ac:dyDescent="0.25">
      <c r="A121" t="s">
        <v>103</v>
      </c>
      <c r="B121" s="2">
        <v>0</v>
      </c>
      <c r="C121" s="2">
        <v>0</v>
      </c>
      <c r="D121" s="2">
        <v>0</v>
      </c>
      <c r="E121" s="2">
        <v>0</v>
      </c>
      <c r="F121" s="2">
        <v>0</v>
      </c>
      <c r="G121">
        <v>0</v>
      </c>
      <c r="I121" s="21">
        <f t="shared" si="4"/>
        <v>0</v>
      </c>
      <c r="J121" s="1"/>
      <c r="K121" s="1"/>
      <c r="L121" s="8"/>
    </row>
    <row r="122" spans="1:12" x14ac:dyDescent="0.25">
      <c r="A122" t="s">
        <v>104</v>
      </c>
      <c r="B122" s="2">
        <v>0</v>
      </c>
      <c r="C122" s="2">
        <v>0</v>
      </c>
      <c r="D122" s="2">
        <v>0</v>
      </c>
      <c r="E122" s="2">
        <v>0</v>
      </c>
      <c r="F122" s="2">
        <v>0</v>
      </c>
      <c r="G122">
        <v>0</v>
      </c>
      <c r="I122" s="21">
        <f t="shared" si="4"/>
        <v>0</v>
      </c>
      <c r="J122" s="1"/>
      <c r="K122" s="1"/>
      <c r="L122" s="8"/>
    </row>
    <row r="123" spans="1:12" x14ac:dyDescent="0.25">
      <c r="A123" t="s">
        <v>165</v>
      </c>
      <c r="B123" s="2">
        <v>0</v>
      </c>
      <c r="C123" s="2">
        <v>0</v>
      </c>
      <c r="D123" s="2">
        <v>0</v>
      </c>
      <c r="E123" s="2">
        <v>0</v>
      </c>
      <c r="F123" s="2">
        <v>0</v>
      </c>
      <c r="G123">
        <v>0</v>
      </c>
      <c r="I123" s="21">
        <f t="shared" si="4"/>
        <v>0</v>
      </c>
      <c r="J123" s="1"/>
      <c r="K123" s="1"/>
      <c r="L123" s="8"/>
    </row>
    <row r="124" spans="1:12" x14ac:dyDescent="0.25">
      <c r="A124" t="s">
        <v>105</v>
      </c>
      <c r="B124" s="2">
        <v>1250</v>
      </c>
      <c r="C124" s="2">
        <v>0</v>
      </c>
      <c r="D124" s="2">
        <v>1453.39</v>
      </c>
      <c r="E124" s="2">
        <v>1453.39</v>
      </c>
      <c r="F124" s="2">
        <v>-203.39</v>
      </c>
      <c r="G124">
        <v>-16.27</v>
      </c>
      <c r="H124" s="2">
        <v>2000</v>
      </c>
      <c r="I124" s="21">
        <f t="shared" si="4"/>
        <v>546.6099999999999</v>
      </c>
      <c r="L124" s="8"/>
    </row>
    <row r="125" spans="1:12" x14ac:dyDescent="0.25">
      <c r="A125" t="s">
        <v>106</v>
      </c>
      <c r="B125" s="2">
        <v>1000</v>
      </c>
      <c r="C125" s="2">
        <v>0</v>
      </c>
      <c r="D125" s="2">
        <v>832.46</v>
      </c>
      <c r="E125" s="2">
        <v>832.46</v>
      </c>
      <c r="F125" s="2">
        <v>167.54</v>
      </c>
      <c r="G125">
        <v>16.75</v>
      </c>
      <c r="H125" s="2">
        <v>1000</v>
      </c>
      <c r="I125" s="21">
        <f t="shared" si="4"/>
        <v>167.53999999999996</v>
      </c>
      <c r="L125" s="8"/>
    </row>
    <row r="126" spans="1:12" x14ac:dyDescent="0.25">
      <c r="B126" s="2"/>
      <c r="C126" s="2"/>
      <c r="D126" s="2"/>
      <c r="E126" s="2"/>
      <c r="F126" s="2"/>
      <c r="J126" s="1"/>
      <c r="K126" s="1"/>
      <c r="L126" s="8"/>
    </row>
    <row r="127" spans="1:12" x14ac:dyDescent="0.25">
      <c r="A127" s="1" t="s">
        <v>107</v>
      </c>
      <c r="B127" s="3">
        <v>309950</v>
      </c>
      <c r="C127" s="3">
        <v>18195.59</v>
      </c>
      <c r="D127" s="3">
        <v>133859.34</v>
      </c>
      <c r="E127" s="3">
        <v>152054.93</v>
      </c>
      <c r="F127" s="3">
        <v>157895.07</v>
      </c>
      <c r="G127" s="1">
        <v>50.94</v>
      </c>
      <c r="H127" s="3">
        <f>SUM(H75:H125)</f>
        <v>314900</v>
      </c>
      <c r="I127" s="9">
        <f t="shared" si="4"/>
        <v>162845.07</v>
      </c>
      <c r="J127" s="1"/>
      <c r="K127" s="1"/>
      <c r="L127" s="8"/>
    </row>
    <row r="128" spans="1:12" x14ac:dyDescent="0.25">
      <c r="A128" s="1"/>
      <c r="B128" s="3"/>
      <c r="C128" s="3"/>
      <c r="D128" s="3"/>
      <c r="E128" s="3"/>
      <c r="F128" s="3"/>
      <c r="G128" s="1"/>
      <c r="J128" s="1"/>
      <c r="K128" s="1"/>
      <c r="L128" s="5"/>
    </row>
    <row r="129" spans="1:12" x14ac:dyDescent="0.25">
      <c r="A129" s="1" t="s">
        <v>108</v>
      </c>
      <c r="B129" s="3"/>
      <c r="C129" s="3"/>
      <c r="D129" s="3"/>
      <c r="E129" s="3"/>
      <c r="F129" s="3"/>
      <c r="G129" s="1"/>
      <c r="L129" s="5"/>
    </row>
    <row r="130" spans="1:12" x14ac:dyDescent="0.25">
      <c r="A130" t="s">
        <v>109</v>
      </c>
      <c r="B130" s="2">
        <v>0</v>
      </c>
      <c r="C130" s="2">
        <v>0</v>
      </c>
      <c r="D130" s="2">
        <v>0</v>
      </c>
      <c r="E130" s="2">
        <v>0</v>
      </c>
      <c r="F130" s="2">
        <v>0</v>
      </c>
      <c r="G130">
        <v>0</v>
      </c>
      <c r="I130" s="21">
        <f t="shared" ref="I130" si="5">H130-E130</f>
        <v>0</v>
      </c>
    </row>
    <row r="131" spans="1:12" x14ac:dyDescent="0.25">
      <c r="B131" s="2"/>
      <c r="C131" s="2"/>
      <c r="D131" s="2"/>
      <c r="E131" s="2"/>
      <c r="F131" s="2"/>
    </row>
    <row r="132" spans="1:12" x14ac:dyDescent="0.25">
      <c r="A132" s="1" t="s">
        <v>110</v>
      </c>
      <c r="B132" s="3">
        <v>0</v>
      </c>
      <c r="C132" s="3">
        <v>0</v>
      </c>
      <c r="D132" s="3">
        <v>0</v>
      </c>
      <c r="E132" s="3">
        <v>0</v>
      </c>
      <c r="F132" s="3">
        <v>0</v>
      </c>
      <c r="G132" s="1">
        <v>0</v>
      </c>
      <c r="H132" s="1">
        <f>H130</f>
        <v>0</v>
      </c>
      <c r="I132" s="21">
        <f t="shared" ref="I132" si="6">H132-E132</f>
        <v>0</v>
      </c>
    </row>
    <row r="133" spans="1:12" x14ac:dyDescent="0.25">
      <c r="A133" s="1"/>
      <c r="B133" s="3"/>
      <c r="C133" s="3"/>
      <c r="D133" s="3"/>
      <c r="E133" s="3"/>
      <c r="F133" s="3"/>
      <c r="G133" s="1"/>
      <c r="L133" s="5"/>
    </row>
    <row r="134" spans="1:12" x14ac:dyDescent="0.25">
      <c r="A134" s="1" t="s">
        <v>111</v>
      </c>
      <c r="B134" s="3"/>
      <c r="C134" s="3"/>
      <c r="D134" s="3"/>
      <c r="E134" s="3"/>
      <c r="F134" s="3"/>
      <c r="G134" s="1"/>
      <c r="L134" s="5"/>
    </row>
    <row r="135" spans="1:12" x14ac:dyDescent="0.25">
      <c r="A135" t="s">
        <v>112</v>
      </c>
      <c r="B135" s="2">
        <v>6975</v>
      </c>
      <c r="C135" s="2">
        <v>0</v>
      </c>
      <c r="D135" s="2">
        <v>6974.98</v>
      </c>
      <c r="E135" s="2">
        <v>6974.98</v>
      </c>
      <c r="F135" s="2">
        <v>0.02</v>
      </c>
      <c r="G135">
        <v>0</v>
      </c>
      <c r="H135" s="2">
        <v>6975</v>
      </c>
      <c r="I135" s="21">
        <f t="shared" ref="I135:I154" si="7">H135-E135</f>
        <v>2.0000000000436557E-2</v>
      </c>
      <c r="L135" s="5"/>
    </row>
    <row r="136" spans="1:12" x14ac:dyDescent="0.25">
      <c r="A136" t="s">
        <v>113</v>
      </c>
      <c r="B136" s="2">
        <v>3551</v>
      </c>
      <c r="C136" s="2">
        <v>0</v>
      </c>
      <c r="D136" s="2">
        <v>0</v>
      </c>
      <c r="E136" s="2">
        <v>0</v>
      </c>
      <c r="F136" s="2">
        <v>3551</v>
      </c>
      <c r="G136">
        <v>100</v>
      </c>
      <c r="H136" s="2">
        <v>3551</v>
      </c>
      <c r="I136" s="21">
        <f t="shared" si="7"/>
        <v>3551</v>
      </c>
      <c r="L136" s="5" t="s">
        <v>169</v>
      </c>
    </row>
    <row r="137" spans="1:12" x14ac:dyDescent="0.25">
      <c r="A137" t="s">
        <v>114</v>
      </c>
      <c r="B137" s="2">
        <v>12696</v>
      </c>
      <c r="C137" s="2">
        <v>0</v>
      </c>
      <c r="D137" s="2">
        <v>9329</v>
      </c>
      <c r="E137" s="2">
        <v>9329</v>
      </c>
      <c r="F137" s="2">
        <v>3367</v>
      </c>
      <c r="G137">
        <v>26.52</v>
      </c>
      <c r="H137" s="2">
        <v>12696</v>
      </c>
      <c r="I137" s="21">
        <f t="shared" si="7"/>
        <v>3367</v>
      </c>
      <c r="L137" s="5" t="s">
        <v>170</v>
      </c>
    </row>
    <row r="138" spans="1:12" x14ac:dyDescent="0.25">
      <c r="A138" t="s">
        <v>115</v>
      </c>
      <c r="B138" s="2">
        <v>4284</v>
      </c>
      <c r="C138" s="2">
        <v>0</v>
      </c>
      <c r="D138" s="2">
        <v>4284</v>
      </c>
      <c r="E138" s="2">
        <v>4284</v>
      </c>
      <c r="F138" s="2">
        <v>0</v>
      </c>
      <c r="G138">
        <v>0</v>
      </c>
      <c r="H138" s="2">
        <v>4284</v>
      </c>
      <c r="I138" s="21">
        <f t="shared" si="7"/>
        <v>0</v>
      </c>
      <c r="L138" s="5"/>
    </row>
    <row r="139" spans="1:12" x14ac:dyDescent="0.25">
      <c r="A139" t="s">
        <v>116</v>
      </c>
      <c r="B139" s="2">
        <v>9011</v>
      </c>
      <c r="C139" s="2">
        <v>0</v>
      </c>
      <c r="D139" s="2">
        <v>9011</v>
      </c>
      <c r="E139" s="2">
        <v>9011</v>
      </c>
      <c r="F139" s="2">
        <v>0</v>
      </c>
      <c r="G139">
        <v>0</v>
      </c>
      <c r="H139" s="2">
        <v>9011</v>
      </c>
      <c r="I139" s="21">
        <f t="shared" si="7"/>
        <v>0</v>
      </c>
      <c r="L139" s="5"/>
    </row>
    <row r="140" spans="1:12" x14ac:dyDescent="0.25">
      <c r="A140" t="s">
        <v>117</v>
      </c>
      <c r="B140" s="2">
        <v>1175</v>
      </c>
      <c r="C140" s="2">
        <v>0</v>
      </c>
      <c r="D140" s="2">
        <v>1173.5899999999999</v>
      </c>
      <c r="E140" s="2">
        <v>1173.5899999999999</v>
      </c>
      <c r="F140" s="2">
        <v>1.41</v>
      </c>
      <c r="G140">
        <v>0.12</v>
      </c>
      <c r="H140" s="2">
        <v>1175</v>
      </c>
      <c r="I140" s="21">
        <f t="shared" si="7"/>
        <v>1.4100000000000819</v>
      </c>
      <c r="L140" s="5"/>
    </row>
    <row r="141" spans="1:12" x14ac:dyDescent="0.25">
      <c r="A141" t="s">
        <v>118</v>
      </c>
      <c r="B141" s="2">
        <v>0</v>
      </c>
      <c r="C141" s="2">
        <v>0</v>
      </c>
      <c r="D141" s="2">
        <v>0</v>
      </c>
      <c r="E141" s="2">
        <v>0</v>
      </c>
      <c r="F141" s="2">
        <v>0</v>
      </c>
      <c r="G141">
        <v>0</v>
      </c>
      <c r="H141" s="2">
        <v>0</v>
      </c>
      <c r="I141" s="21">
        <f t="shared" si="7"/>
        <v>0</v>
      </c>
      <c r="L141" s="5"/>
    </row>
    <row r="142" spans="1:12" x14ac:dyDescent="0.25">
      <c r="A142" t="s">
        <v>119</v>
      </c>
      <c r="B142" s="2">
        <v>1200</v>
      </c>
      <c r="C142" s="2">
        <v>0</v>
      </c>
      <c r="D142" s="2">
        <v>1200</v>
      </c>
      <c r="E142" s="2">
        <v>1200</v>
      </c>
      <c r="F142" s="2">
        <v>0</v>
      </c>
      <c r="G142">
        <v>0</v>
      </c>
      <c r="H142" s="2">
        <v>1200</v>
      </c>
      <c r="I142" s="21">
        <f t="shared" si="7"/>
        <v>0</v>
      </c>
      <c r="L142" s="8"/>
    </row>
    <row r="143" spans="1:12" x14ac:dyDescent="0.25">
      <c r="A143" t="s">
        <v>120</v>
      </c>
      <c r="B143" s="2">
        <v>2954</v>
      </c>
      <c r="C143" s="2">
        <v>0</v>
      </c>
      <c r="D143" s="2">
        <v>2953.61</v>
      </c>
      <c r="E143" s="2">
        <v>2953.61</v>
      </c>
      <c r="F143" s="2">
        <v>0.39</v>
      </c>
      <c r="G143">
        <v>0.01</v>
      </c>
      <c r="H143" s="2">
        <v>2954</v>
      </c>
      <c r="I143" s="21">
        <f t="shared" si="7"/>
        <v>0.38999999999987267</v>
      </c>
      <c r="L143" s="16"/>
    </row>
    <row r="144" spans="1:12" x14ac:dyDescent="0.25">
      <c r="A144" t="s">
        <v>121</v>
      </c>
      <c r="B144" s="2">
        <v>5468</v>
      </c>
      <c r="C144" s="2">
        <v>0</v>
      </c>
      <c r="D144" s="2">
        <v>3234</v>
      </c>
      <c r="E144" s="2">
        <v>3234</v>
      </c>
      <c r="F144" s="2">
        <v>2234</v>
      </c>
      <c r="G144">
        <v>40.86</v>
      </c>
      <c r="H144" s="2">
        <v>5468</v>
      </c>
      <c r="I144" s="21">
        <f t="shared" si="7"/>
        <v>2234</v>
      </c>
    </row>
    <row r="145" spans="1:12" x14ac:dyDescent="0.25">
      <c r="A145" t="s">
        <v>122</v>
      </c>
      <c r="B145" s="2">
        <v>6440</v>
      </c>
      <c r="C145" s="2">
        <v>0</v>
      </c>
      <c r="D145" s="2">
        <v>6437.76</v>
      </c>
      <c r="E145" s="2">
        <v>6437.76</v>
      </c>
      <c r="F145" s="2">
        <v>2.2400000000000002</v>
      </c>
      <c r="G145">
        <v>0.03</v>
      </c>
      <c r="H145" s="2">
        <v>6440</v>
      </c>
      <c r="I145" s="21">
        <f t="shared" si="7"/>
        <v>2.2399999999997817</v>
      </c>
    </row>
    <row r="146" spans="1:12" x14ac:dyDescent="0.25">
      <c r="A146" t="s">
        <v>123</v>
      </c>
      <c r="B146" s="2">
        <v>319</v>
      </c>
      <c r="C146" s="2">
        <v>0</v>
      </c>
      <c r="D146" s="2">
        <v>319</v>
      </c>
      <c r="E146" s="2">
        <v>319</v>
      </c>
      <c r="F146" s="2">
        <v>0</v>
      </c>
      <c r="G146">
        <v>0</v>
      </c>
      <c r="H146" s="2">
        <v>319</v>
      </c>
      <c r="I146" s="21">
        <f t="shared" si="7"/>
        <v>0</v>
      </c>
      <c r="J146" s="1"/>
      <c r="K146" s="1"/>
      <c r="L146" s="8"/>
    </row>
    <row r="147" spans="1:12" x14ac:dyDescent="0.25">
      <c r="A147" t="s">
        <v>124</v>
      </c>
      <c r="B147" s="2">
        <v>1805</v>
      </c>
      <c r="C147" s="2">
        <v>0</v>
      </c>
      <c r="D147" s="2">
        <v>1803</v>
      </c>
      <c r="E147" s="2">
        <v>1803</v>
      </c>
      <c r="F147" s="2">
        <v>2</v>
      </c>
      <c r="G147">
        <v>0.11</v>
      </c>
      <c r="H147" s="2">
        <v>1805</v>
      </c>
      <c r="I147" s="21">
        <f t="shared" si="7"/>
        <v>2</v>
      </c>
      <c r="J147" s="1"/>
      <c r="K147" s="1"/>
      <c r="L147" s="17"/>
    </row>
    <row r="148" spans="1:12" x14ac:dyDescent="0.25">
      <c r="A148" t="s">
        <v>125</v>
      </c>
      <c r="B148" s="2">
        <v>0</v>
      </c>
      <c r="C148" s="2">
        <v>0</v>
      </c>
      <c r="D148" s="2">
        <v>0</v>
      </c>
      <c r="E148" s="2">
        <v>0</v>
      </c>
      <c r="F148" s="2">
        <v>0</v>
      </c>
      <c r="G148">
        <v>0</v>
      </c>
      <c r="H148" s="2">
        <v>0</v>
      </c>
      <c r="I148" s="21">
        <f t="shared" si="7"/>
        <v>0</v>
      </c>
      <c r="J148" s="1"/>
      <c r="K148" s="1"/>
      <c r="L148" s="17"/>
    </row>
    <row r="149" spans="1:12" x14ac:dyDescent="0.25">
      <c r="A149" t="s">
        <v>155</v>
      </c>
      <c r="B149" s="2">
        <v>0</v>
      </c>
      <c r="C149" s="2">
        <v>0</v>
      </c>
      <c r="D149" s="2">
        <v>0</v>
      </c>
      <c r="E149" s="2">
        <v>0</v>
      </c>
      <c r="F149" s="2">
        <v>0</v>
      </c>
      <c r="G149">
        <v>0</v>
      </c>
      <c r="H149" s="2">
        <v>0</v>
      </c>
      <c r="I149" s="21">
        <f t="shared" si="7"/>
        <v>0</v>
      </c>
      <c r="J149" s="1"/>
      <c r="K149" s="1"/>
      <c r="L149" s="5"/>
    </row>
    <row r="150" spans="1:12" ht="30" x14ac:dyDescent="0.25">
      <c r="A150" t="s">
        <v>162</v>
      </c>
      <c r="B150" s="2">
        <v>2888</v>
      </c>
      <c r="C150" s="2">
        <v>0</v>
      </c>
      <c r="D150" s="2">
        <v>9803.92</v>
      </c>
      <c r="E150" s="2">
        <v>9803.92</v>
      </c>
      <c r="F150" s="2">
        <v>-6915.92</v>
      </c>
      <c r="G150">
        <v>-239.47</v>
      </c>
      <c r="H150" s="2">
        <v>2888</v>
      </c>
      <c r="I150" s="21">
        <f t="shared" si="7"/>
        <v>-6915.92</v>
      </c>
      <c r="J150" s="1"/>
      <c r="K150" s="1"/>
      <c r="L150" s="16" t="s">
        <v>171</v>
      </c>
    </row>
    <row r="151" spans="1:12" x14ac:dyDescent="0.25">
      <c r="B151" s="2"/>
      <c r="C151" s="2"/>
      <c r="D151" s="2"/>
      <c r="E151" s="2"/>
      <c r="F151" s="2"/>
      <c r="J151" s="1"/>
      <c r="K151" s="1"/>
      <c r="L151" s="5"/>
    </row>
    <row r="152" spans="1:12" x14ac:dyDescent="0.25">
      <c r="A152" s="1" t="s">
        <v>126</v>
      </c>
      <c r="B152" s="3">
        <v>58766</v>
      </c>
      <c r="C152" s="3">
        <v>0</v>
      </c>
      <c r="D152" s="3">
        <v>56523.86</v>
      </c>
      <c r="E152" s="3">
        <v>56523.86</v>
      </c>
      <c r="F152" s="3">
        <v>2242.14</v>
      </c>
      <c r="G152" s="1">
        <v>3.82</v>
      </c>
      <c r="H152" s="3">
        <f>SUM(H135:H150)</f>
        <v>58766</v>
      </c>
      <c r="I152" s="9">
        <f t="shared" si="7"/>
        <v>2242.1399999999994</v>
      </c>
      <c r="L152" s="5"/>
    </row>
    <row r="153" spans="1:12" x14ac:dyDescent="0.25">
      <c r="A153" s="1"/>
      <c r="B153" s="3"/>
      <c r="C153" s="3"/>
      <c r="D153" s="3"/>
      <c r="E153" s="3"/>
      <c r="F153" s="3"/>
      <c r="G153" s="1"/>
      <c r="H153" s="1"/>
      <c r="I153" s="1"/>
      <c r="L153" s="5"/>
    </row>
    <row r="154" spans="1:12" x14ac:dyDescent="0.25">
      <c r="A154" s="1" t="s">
        <v>127</v>
      </c>
      <c r="B154" s="3">
        <v>2547862</v>
      </c>
      <c r="C154" s="3">
        <v>741491.63</v>
      </c>
      <c r="D154" s="3">
        <v>1317435.27</v>
      </c>
      <c r="E154" s="3">
        <v>2058926.9</v>
      </c>
      <c r="F154" s="3">
        <v>488935.1</v>
      </c>
      <c r="G154" s="1">
        <v>19.190000000000001</v>
      </c>
      <c r="H154" s="9">
        <f>H2+H49+H65+H127+H152</f>
        <v>2545626</v>
      </c>
      <c r="I154" s="9">
        <f t="shared" si="7"/>
        <v>486699.10000000009</v>
      </c>
      <c r="L154" s="5"/>
    </row>
    <row r="155" spans="1:12" x14ac:dyDescent="0.25">
      <c r="A155" s="1"/>
      <c r="B155" s="3"/>
      <c r="C155" s="3"/>
      <c r="D155" s="3"/>
      <c r="E155" s="3"/>
      <c r="F155" s="3"/>
      <c r="G155" s="1"/>
      <c r="H155" s="1"/>
      <c r="I155" s="1"/>
    </row>
    <row r="156" spans="1:12" x14ac:dyDescent="0.25">
      <c r="A156" s="1"/>
      <c r="B156" s="3"/>
      <c r="C156" s="3"/>
      <c r="D156" s="3"/>
      <c r="E156" s="3"/>
      <c r="F156" s="3"/>
      <c r="G156" s="1"/>
      <c r="H156" s="1"/>
      <c r="I156" s="1"/>
      <c r="J156" s="2"/>
      <c r="K156" s="2"/>
    </row>
    <row r="157" spans="1:12" x14ac:dyDescent="0.25">
      <c r="A157" s="1" t="s">
        <v>128</v>
      </c>
      <c r="B157" s="3"/>
      <c r="C157" s="3"/>
      <c r="D157" s="3"/>
      <c r="E157" s="3"/>
      <c r="F157" s="3"/>
      <c r="G157" s="1"/>
      <c r="H157" s="1"/>
      <c r="I157" s="1"/>
    </row>
    <row r="158" spans="1:12" ht="30" x14ac:dyDescent="0.25">
      <c r="A158" t="s">
        <v>129</v>
      </c>
      <c r="B158" s="2">
        <v>0</v>
      </c>
      <c r="C158" s="2">
        <v>0</v>
      </c>
      <c r="D158" s="2">
        <v>0</v>
      </c>
      <c r="E158" s="2">
        <v>0</v>
      </c>
      <c r="F158" s="2">
        <v>0</v>
      </c>
      <c r="G158">
        <v>0</v>
      </c>
      <c r="I158" s="21">
        <f t="shared" ref="I158:I183" si="8">H158-E158</f>
        <v>0</v>
      </c>
      <c r="L158" s="5" t="s">
        <v>177</v>
      </c>
    </row>
    <row r="159" spans="1:12" x14ac:dyDescent="0.25">
      <c r="A159" t="s">
        <v>173</v>
      </c>
      <c r="B159" s="2">
        <v>0</v>
      </c>
      <c r="C159" s="2">
        <v>0</v>
      </c>
      <c r="D159" s="2">
        <v>-7947</v>
      </c>
      <c r="E159" s="2">
        <v>-7947</v>
      </c>
      <c r="F159" s="2">
        <v>7947</v>
      </c>
      <c r="G159">
        <v>0</v>
      </c>
      <c r="H159" s="2">
        <v>-7947</v>
      </c>
      <c r="I159" s="21">
        <f t="shared" si="8"/>
        <v>0</v>
      </c>
      <c r="L159" s="5"/>
    </row>
    <row r="160" spans="1:12" x14ac:dyDescent="0.25">
      <c r="A160" t="s">
        <v>160</v>
      </c>
      <c r="B160" s="2">
        <v>0</v>
      </c>
      <c r="C160" s="2">
        <v>0</v>
      </c>
      <c r="D160" s="2">
        <v>0</v>
      </c>
      <c r="E160" s="2">
        <v>0</v>
      </c>
      <c r="F160" s="2">
        <v>0</v>
      </c>
      <c r="G160">
        <v>0</v>
      </c>
      <c r="I160" s="21">
        <f t="shared" si="8"/>
        <v>0</v>
      </c>
      <c r="L160" s="5"/>
    </row>
    <row r="161" spans="1:19" x14ac:dyDescent="0.25">
      <c r="A161" t="s">
        <v>130</v>
      </c>
      <c r="B161" s="2">
        <v>-20100</v>
      </c>
      <c r="C161" s="2">
        <v>0</v>
      </c>
      <c r="D161" s="2">
        <v>-20182</v>
      </c>
      <c r="E161" s="2">
        <v>-20182</v>
      </c>
      <c r="F161" s="2">
        <v>82</v>
      </c>
      <c r="G161">
        <v>-0.41</v>
      </c>
      <c r="H161" s="2">
        <v>-20100</v>
      </c>
      <c r="I161" s="21">
        <f t="shared" si="8"/>
        <v>82</v>
      </c>
      <c r="L161" s="5" t="s">
        <v>174</v>
      </c>
    </row>
    <row r="162" spans="1:19" x14ac:dyDescent="0.25">
      <c r="A162" t="s">
        <v>131</v>
      </c>
      <c r="B162" s="2">
        <v>-86527</v>
      </c>
      <c r="C162" s="2">
        <v>0</v>
      </c>
      <c r="D162" s="2">
        <v>-79744</v>
      </c>
      <c r="E162" s="2">
        <v>-79744</v>
      </c>
      <c r="F162" s="2">
        <v>-6783</v>
      </c>
      <c r="G162">
        <v>7.84</v>
      </c>
      <c r="H162" s="2">
        <v>-79744</v>
      </c>
      <c r="I162" s="21">
        <f t="shared" si="8"/>
        <v>0</v>
      </c>
      <c r="L162" s="5" t="s">
        <v>175</v>
      </c>
    </row>
    <row r="163" spans="1:19" s="1" customFormat="1" x14ac:dyDescent="0.25">
      <c r="A163" t="s">
        <v>132</v>
      </c>
      <c r="B163" s="2">
        <v>-92665</v>
      </c>
      <c r="C163" s="2">
        <v>0</v>
      </c>
      <c r="D163" s="2">
        <v>-71075</v>
      </c>
      <c r="E163" s="2">
        <v>-71075</v>
      </c>
      <c r="F163" s="2">
        <v>-21590</v>
      </c>
      <c r="G163">
        <v>23.3</v>
      </c>
      <c r="H163" s="2">
        <v>-71075</v>
      </c>
      <c r="I163" s="21">
        <f t="shared" si="8"/>
        <v>0</v>
      </c>
      <c r="J163"/>
      <c r="K163"/>
      <c r="L163" s="5"/>
    </row>
    <row r="164" spans="1:19" s="1" customFormat="1" x14ac:dyDescent="0.25">
      <c r="A164" t="s">
        <v>156</v>
      </c>
      <c r="B164" s="2">
        <v>0</v>
      </c>
      <c r="C164" s="2">
        <v>0</v>
      </c>
      <c r="D164" s="2">
        <v>0</v>
      </c>
      <c r="E164" s="2">
        <v>0</v>
      </c>
      <c r="F164" s="2">
        <v>0</v>
      </c>
      <c r="G164">
        <v>0</v>
      </c>
      <c r="H164"/>
      <c r="I164" s="21">
        <f t="shared" si="8"/>
        <v>0</v>
      </c>
      <c r="J164"/>
      <c r="K164"/>
      <c r="L164" s="5" t="s">
        <v>176</v>
      </c>
    </row>
    <row r="165" spans="1:19" s="1" customFormat="1" x14ac:dyDescent="0.25">
      <c r="A165" t="s">
        <v>159</v>
      </c>
      <c r="B165" s="2">
        <v>-25829</v>
      </c>
      <c r="C165" s="2">
        <v>0</v>
      </c>
      <c r="D165" s="2">
        <v>-25242</v>
      </c>
      <c r="E165" s="2">
        <v>-25242</v>
      </c>
      <c r="F165" s="2">
        <v>-587</v>
      </c>
      <c r="G165">
        <v>2.27</v>
      </c>
      <c r="H165" s="2">
        <v>-25242</v>
      </c>
      <c r="I165" s="21">
        <f t="shared" si="8"/>
        <v>0</v>
      </c>
      <c r="J165"/>
      <c r="K165"/>
      <c r="L165" s="5" t="s">
        <v>176</v>
      </c>
    </row>
    <row r="166" spans="1:19" x14ac:dyDescent="0.25">
      <c r="A166" t="s">
        <v>163</v>
      </c>
      <c r="B166" s="2">
        <v>-72968</v>
      </c>
      <c r="C166" s="2">
        <v>0</v>
      </c>
      <c r="D166" s="2">
        <v>-71320</v>
      </c>
      <c r="E166" s="2">
        <v>-71320</v>
      </c>
      <c r="F166" s="2">
        <v>-1648</v>
      </c>
      <c r="G166">
        <v>2.2599999999999998</v>
      </c>
      <c r="H166" s="2">
        <v>-71320</v>
      </c>
      <c r="I166" s="21">
        <f t="shared" si="8"/>
        <v>0</v>
      </c>
      <c r="L166" s="16"/>
    </row>
    <row r="167" spans="1:19" x14ac:dyDescent="0.25">
      <c r="A167" t="s">
        <v>183</v>
      </c>
      <c r="B167" s="2">
        <v>0</v>
      </c>
      <c r="C167" s="2">
        <v>0</v>
      </c>
      <c r="D167" s="2">
        <v>-9800</v>
      </c>
      <c r="E167" s="2">
        <v>-9800</v>
      </c>
      <c r="F167" s="2">
        <v>9800</v>
      </c>
      <c r="G167">
        <v>0</v>
      </c>
      <c r="H167" s="2">
        <v>-22800</v>
      </c>
      <c r="I167" s="21">
        <f t="shared" si="8"/>
        <v>-13000</v>
      </c>
      <c r="L167" s="16" t="s">
        <v>186</v>
      </c>
      <c r="M167" s="1"/>
      <c r="N167" s="1"/>
      <c r="O167" s="1"/>
      <c r="P167" s="1"/>
      <c r="Q167" s="1"/>
      <c r="R167" s="1"/>
      <c r="S167" s="1"/>
    </row>
    <row r="168" spans="1:19" x14ac:dyDescent="0.25">
      <c r="A168" t="s">
        <v>133</v>
      </c>
      <c r="B168" s="2">
        <v>0</v>
      </c>
      <c r="C168" s="2">
        <v>0</v>
      </c>
      <c r="D168" s="2">
        <v>0</v>
      </c>
      <c r="E168" s="2">
        <v>0</v>
      </c>
      <c r="F168" s="2">
        <v>0</v>
      </c>
      <c r="G168">
        <v>0</v>
      </c>
      <c r="I168" s="21">
        <f t="shared" si="8"/>
        <v>0</v>
      </c>
      <c r="J168" s="2"/>
      <c r="K168" s="2"/>
      <c r="L168" s="16"/>
    </row>
    <row r="169" spans="1:19" x14ac:dyDescent="0.25">
      <c r="A169" t="s">
        <v>134</v>
      </c>
      <c r="B169" s="2">
        <v>0</v>
      </c>
      <c r="C169" s="2">
        <v>0</v>
      </c>
      <c r="D169" s="2">
        <v>0</v>
      </c>
      <c r="E169" s="2">
        <v>0</v>
      </c>
      <c r="F169" s="2">
        <v>0</v>
      </c>
      <c r="G169">
        <v>0</v>
      </c>
      <c r="H169" s="2">
        <v>0</v>
      </c>
      <c r="I169" s="21">
        <f t="shared" si="8"/>
        <v>0</v>
      </c>
    </row>
    <row r="170" spans="1:19" x14ac:dyDescent="0.25">
      <c r="A170" t="s">
        <v>145</v>
      </c>
      <c r="B170" s="2">
        <v>-2000</v>
      </c>
      <c r="C170" s="2">
        <v>0</v>
      </c>
      <c r="D170" s="2">
        <v>0</v>
      </c>
      <c r="E170" s="2">
        <v>0</v>
      </c>
      <c r="F170" s="2">
        <v>-2000</v>
      </c>
      <c r="G170">
        <v>100</v>
      </c>
      <c r="H170" s="2">
        <v>0</v>
      </c>
      <c r="I170" s="21">
        <f t="shared" si="8"/>
        <v>0</v>
      </c>
      <c r="L170" s="5"/>
    </row>
    <row r="171" spans="1:19" x14ac:dyDescent="0.25">
      <c r="A171" t="s">
        <v>135</v>
      </c>
      <c r="B171" s="2">
        <v>0</v>
      </c>
      <c r="C171" s="2">
        <v>0</v>
      </c>
      <c r="D171" s="2">
        <v>-136.19999999999999</v>
      </c>
      <c r="E171" s="2">
        <v>-136.19999999999999</v>
      </c>
      <c r="F171" s="2">
        <v>136.19999999999999</v>
      </c>
      <c r="G171">
        <v>0</v>
      </c>
      <c r="H171" s="2">
        <v>-136</v>
      </c>
      <c r="I171" s="21">
        <f t="shared" si="8"/>
        <v>0.19999999999998863</v>
      </c>
    </row>
    <row r="172" spans="1:19" x14ac:dyDescent="0.25">
      <c r="A172" t="s">
        <v>136</v>
      </c>
      <c r="B172" s="2">
        <v>0</v>
      </c>
      <c r="C172" s="2">
        <v>0</v>
      </c>
      <c r="D172" s="2">
        <v>0</v>
      </c>
      <c r="E172" s="2">
        <v>0</v>
      </c>
      <c r="F172" s="2">
        <v>0</v>
      </c>
      <c r="G172">
        <v>0</v>
      </c>
      <c r="H172" s="2">
        <v>0</v>
      </c>
      <c r="I172" s="21">
        <f t="shared" si="8"/>
        <v>0</v>
      </c>
    </row>
    <row r="173" spans="1:19" x14ac:dyDescent="0.25">
      <c r="A173" t="s">
        <v>137</v>
      </c>
      <c r="B173" s="2">
        <v>-51500</v>
      </c>
      <c r="C173" s="2">
        <v>0</v>
      </c>
      <c r="D173" s="2">
        <v>-2398.2199999999998</v>
      </c>
      <c r="E173" s="2">
        <v>-2398.2199999999998</v>
      </c>
      <c r="F173" s="2">
        <v>-49101.78</v>
      </c>
      <c r="G173">
        <v>95.34</v>
      </c>
      <c r="H173" s="2">
        <v>-45000</v>
      </c>
      <c r="I173" s="21">
        <f t="shared" si="8"/>
        <v>-42601.78</v>
      </c>
      <c r="L173" s="5" t="s">
        <v>191</v>
      </c>
    </row>
    <row r="174" spans="1:19" x14ac:dyDescent="0.25">
      <c r="A174" t="s">
        <v>138</v>
      </c>
      <c r="B174" s="2">
        <v>-10000</v>
      </c>
      <c r="C174" s="2">
        <v>0</v>
      </c>
      <c r="D174" s="2">
        <v>-3512.5</v>
      </c>
      <c r="E174" s="2">
        <v>-3512.5</v>
      </c>
      <c r="F174" s="2">
        <v>-6487.5</v>
      </c>
      <c r="G174">
        <v>64.88</v>
      </c>
      <c r="H174" s="2">
        <v>-11500</v>
      </c>
      <c r="I174" s="21">
        <f t="shared" si="8"/>
        <v>-7987.5</v>
      </c>
      <c r="L174" s="16" t="s">
        <v>192</v>
      </c>
    </row>
    <row r="175" spans="1:19" x14ac:dyDescent="0.25">
      <c r="A175" t="s">
        <v>139</v>
      </c>
      <c r="B175" s="2">
        <v>0</v>
      </c>
      <c r="C175" s="2">
        <v>0</v>
      </c>
      <c r="D175" s="2">
        <v>-1403.15</v>
      </c>
      <c r="E175" s="2">
        <v>-1403.15</v>
      </c>
      <c r="F175" s="2">
        <v>1403.15</v>
      </c>
      <c r="G175">
        <v>0</v>
      </c>
      <c r="H175" s="6">
        <v>-3000</v>
      </c>
      <c r="I175" s="21">
        <f t="shared" si="8"/>
        <v>-1596.85</v>
      </c>
      <c r="L175" s="5"/>
    </row>
    <row r="176" spans="1:19" x14ac:dyDescent="0.25">
      <c r="A176" t="s">
        <v>140</v>
      </c>
      <c r="B176" s="2">
        <v>0</v>
      </c>
      <c r="C176" s="2">
        <v>0</v>
      </c>
      <c r="D176" s="2">
        <v>0</v>
      </c>
      <c r="E176" s="2">
        <v>0</v>
      </c>
      <c r="F176" s="2">
        <v>0</v>
      </c>
      <c r="G176">
        <v>0</v>
      </c>
      <c r="I176" s="21">
        <f t="shared" si="8"/>
        <v>0</v>
      </c>
      <c r="L176" s="5"/>
    </row>
    <row r="177" spans="1:12" x14ac:dyDescent="0.25">
      <c r="A177" t="s">
        <v>141</v>
      </c>
      <c r="B177" s="2">
        <v>0</v>
      </c>
      <c r="C177" s="2">
        <v>0</v>
      </c>
      <c r="D177" s="2">
        <v>-750</v>
      </c>
      <c r="E177" s="2">
        <v>-750</v>
      </c>
      <c r="F177" s="2">
        <v>750</v>
      </c>
      <c r="G177">
        <v>0</v>
      </c>
      <c r="H177" s="2">
        <v>-750</v>
      </c>
      <c r="I177" s="21">
        <f t="shared" si="8"/>
        <v>0</v>
      </c>
      <c r="L177" s="5"/>
    </row>
    <row r="178" spans="1:12" x14ac:dyDescent="0.25">
      <c r="A178" t="s">
        <v>142</v>
      </c>
      <c r="B178" s="2">
        <v>-2400</v>
      </c>
      <c r="C178" s="2">
        <v>0</v>
      </c>
      <c r="D178" s="2">
        <v>-1382.85</v>
      </c>
      <c r="E178" s="2">
        <v>-1382.85</v>
      </c>
      <c r="F178" s="2">
        <v>-1017.15</v>
      </c>
      <c r="G178">
        <v>42.38</v>
      </c>
      <c r="H178" s="2">
        <v>-2400</v>
      </c>
      <c r="I178" s="21">
        <f t="shared" si="8"/>
        <v>-1017.1500000000001</v>
      </c>
      <c r="J178" s="9"/>
      <c r="K178" s="9"/>
    </row>
    <row r="179" spans="1:12" x14ac:dyDescent="0.25">
      <c r="A179" t="s">
        <v>146</v>
      </c>
      <c r="B179" s="2">
        <v>0</v>
      </c>
      <c r="C179" s="2">
        <v>0</v>
      </c>
      <c r="D179" s="2">
        <v>-739</v>
      </c>
      <c r="E179" s="2">
        <v>-739</v>
      </c>
      <c r="F179" s="2">
        <v>739</v>
      </c>
      <c r="G179">
        <v>0</v>
      </c>
      <c r="H179" s="2">
        <v>-739</v>
      </c>
      <c r="I179" s="21">
        <f t="shared" si="8"/>
        <v>0</v>
      </c>
      <c r="J179" s="1"/>
      <c r="K179" s="1"/>
    </row>
    <row r="180" spans="1:12" x14ac:dyDescent="0.25">
      <c r="B180" s="2"/>
      <c r="C180" s="2"/>
      <c r="D180" s="2"/>
      <c r="E180" s="2"/>
      <c r="F180" s="2"/>
      <c r="J180" s="3"/>
      <c r="K180" s="3"/>
    </row>
    <row r="181" spans="1:12" x14ac:dyDescent="0.25">
      <c r="A181" s="1" t="s">
        <v>143</v>
      </c>
      <c r="B181" s="3">
        <v>-363989</v>
      </c>
      <c r="C181" s="3">
        <v>0</v>
      </c>
      <c r="D181" s="3">
        <v>-295631.92</v>
      </c>
      <c r="E181" s="3">
        <v>-295631.92</v>
      </c>
      <c r="F181" s="3">
        <v>-68357.08</v>
      </c>
      <c r="G181" s="1">
        <v>18.78</v>
      </c>
      <c r="H181" s="3">
        <f>SUM(H158:H179)</f>
        <v>-361753</v>
      </c>
      <c r="I181" s="21">
        <f t="shared" si="8"/>
        <v>-66121.080000000016</v>
      </c>
    </row>
    <row r="182" spans="1:12" x14ac:dyDescent="0.25">
      <c r="A182" s="1"/>
      <c r="B182" s="3"/>
      <c r="C182" s="3"/>
      <c r="D182" s="3"/>
      <c r="E182" s="3"/>
      <c r="F182" s="3"/>
      <c r="G182" s="1"/>
      <c r="H182" s="1"/>
      <c r="I182" s="1"/>
    </row>
    <row r="183" spans="1:12" x14ac:dyDescent="0.25">
      <c r="A183" s="1" t="s">
        <v>144</v>
      </c>
      <c r="B183" s="3">
        <v>2183873</v>
      </c>
      <c r="C183" s="3">
        <v>741491.63</v>
      </c>
      <c r="D183" s="3">
        <v>1021803.35</v>
      </c>
      <c r="E183" s="3">
        <v>1763294.98</v>
      </c>
      <c r="F183" s="3">
        <v>420578.02</v>
      </c>
      <c r="G183" s="1">
        <v>19.260000000000002</v>
      </c>
      <c r="H183" s="9">
        <f>H154+H181</f>
        <v>2183873</v>
      </c>
      <c r="I183" s="9">
        <f t="shared" si="8"/>
        <v>420578.02</v>
      </c>
    </row>
    <row r="184" spans="1:12" x14ac:dyDescent="0.25">
      <c r="A184" s="11"/>
      <c r="B184" s="2"/>
      <c r="C184" s="2"/>
      <c r="D184" s="2"/>
      <c r="E184" s="2"/>
      <c r="F184" s="2"/>
    </row>
    <row r="185" spans="1:12" x14ac:dyDescent="0.25">
      <c r="A185" s="18" t="s">
        <v>167</v>
      </c>
      <c r="B185" s="2">
        <f>B183</f>
        <v>2183873</v>
      </c>
      <c r="C185" s="2"/>
      <c r="D185" s="2"/>
      <c r="H185" s="22"/>
    </row>
    <row r="186" spans="1:12" x14ac:dyDescent="0.25">
      <c r="A186" s="11" t="s">
        <v>166</v>
      </c>
      <c r="B186" s="2">
        <v>201790</v>
      </c>
      <c r="C186" s="12"/>
      <c r="D186" s="12"/>
      <c r="E186" s="6"/>
      <c r="F186" s="7"/>
    </row>
    <row r="187" spans="1:12" x14ac:dyDescent="0.25">
      <c r="A187" s="11" t="s">
        <v>168</v>
      </c>
      <c r="B187" s="2">
        <f>B183-B186</f>
        <v>1982083</v>
      </c>
      <c r="C187" s="12"/>
      <c r="D187" s="12"/>
      <c r="E187" s="6"/>
      <c r="F187" s="7"/>
    </row>
    <row r="188" spans="1:12" x14ac:dyDescent="0.25">
      <c r="A188" s="11">
        <v>0.08</v>
      </c>
      <c r="B188" s="2">
        <f>B187*8/100</f>
        <v>158566.64000000001</v>
      </c>
      <c r="C188" s="12"/>
      <c r="D188" s="12"/>
      <c r="E188" s="6"/>
      <c r="F188" s="7"/>
    </row>
    <row r="189" spans="1:12" x14ac:dyDescent="0.25">
      <c r="A189" s="11">
        <v>0.16</v>
      </c>
      <c r="B189" s="2">
        <f>B187*16/100</f>
        <v>317133.28000000003</v>
      </c>
      <c r="D189" s="6"/>
      <c r="E189" s="6"/>
      <c r="F189" s="7"/>
    </row>
    <row r="190" spans="1:12" x14ac:dyDescent="0.25">
      <c r="A190" s="14"/>
      <c r="B190" s="13"/>
      <c r="C190" s="3"/>
      <c r="D190" s="9"/>
      <c r="F190" s="4"/>
    </row>
    <row r="191" spans="1:12" x14ac:dyDescent="0.25">
      <c r="A191" s="19"/>
      <c r="B191" s="20"/>
      <c r="D191" s="6"/>
      <c r="E191" s="6"/>
      <c r="F191" s="7"/>
    </row>
    <row r="192" spans="1:12" x14ac:dyDescent="0.25">
      <c r="A192" s="1"/>
      <c r="B192" s="3"/>
      <c r="F192" s="2"/>
    </row>
    <row r="193" spans="2:6" x14ac:dyDescent="0.25">
      <c r="F193" s="2"/>
    </row>
    <row r="194" spans="2:6" x14ac:dyDescent="0.25">
      <c r="B194" s="2"/>
      <c r="E194" s="1"/>
      <c r="F194" s="13"/>
    </row>
    <row r="195" spans="2:6" x14ac:dyDescent="0.25">
      <c r="B195" s="2"/>
      <c r="F195" s="4"/>
    </row>
    <row r="196" spans="2:6" x14ac:dyDescent="0.25">
      <c r="E196" s="1"/>
      <c r="F196" s="1"/>
    </row>
    <row r="197" spans="2:6" x14ac:dyDescent="0.25">
      <c r="B197" s="6"/>
      <c r="C197" s="6"/>
      <c r="D197" s="7"/>
    </row>
    <row r="198" spans="2:6" x14ac:dyDescent="0.25">
      <c r="D198" s="2"/>
    </row>
    <row r="199" spans="2:6" x14ac:dyDescent="0.25">
      <c r="D199" s="2"/>
    </row>
    <row r="200" spans="2:6" x14ac:dyDescent="0.25">
      <c r="C200" s="1"/>
      <c r="D200" s="13"/>
    </row>
    <row r="201" spans="2:6" x14ac:dyDescent="0.25">
      <c r="D201" s="4"/>
    </row>
    <row r="203" spans="2:6" x14ac:dyDescent="0.25">
      <c r="D203" s="2"/>
    </row>
  </sheetData>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Spend to 29-09-20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 Wadsworth</dc:creator>
  <cp:lastModifiedBy>Cath Wadsworth</cp:lastModifiedBy>
  <cp:lastPrinted>2020-11-09T14:15:21Z</cp:lastPrinted>
  <dcterms:created xsi:type="dcterms:W3CDTF">2015-07-10T14:12:14Z</dcterms:created>
  <dcterms:modified xsi:type="dcterms:W3CDTF">2020-11-10T12:29:37Z</dcterms:modified>
</cp:coreProperties>
</file>