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mary H Drive\Finance\Year 2022-23\Budget\Area Plan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6" i="1" l="1"/>
  <c r="Z7" i="2"/>
  <c r="AA7" i="2"/>
  <c r="AA13" i="2"/>
  <c r="AB19" i="2"/>
  <c r="AB20" i="2"/>
  <c r="AB21" i="2"/>
  <c r="AB22" i="2"/>
  <c r="AB23" i="2"/>
  <c r="AB24" i="2"/>
  <c r="B6" i="1"/>
  <c r="H25" i="2"/>
  <c r="R24" i="2"/>
  <c r="H24" i="2"/>
  <c r="R23" i="2"/>
  <c r="R22" i="2"/>
  <c r="R21" i="2"/>
  <c r="R20" i="2"/>
  <c r="R19" i="2"/>
  <c r="Q13" i="2"/>
  <c r="H23" i="2"/>
  <c r="H22" i="2"/>
  <c r="H21" i="2"/>
  <c r="H20" i="2"/>
  <c r="H19" i="2"/>
  <c r="C38" i="1"/>
  <c r="F11" i="2"/>
  <c r="F10" i="2"/>
  <c r="F9" i="2"/>
  <c r="F8" i="2"/>
  <c r="F7" i="2"/>
  <c r="F5" i="2"/>
  <c r="G11" i="2"/>
  <c r="G10" i="2"/>
  <c r="G9" i="2"/>
  <c r="G8" i="2"/>
  <c r="G7" i="2"/>
  <c r="G5" i="2"/>
  <c r="G13" i="2"/>
</calcChain>
</file>

<file path=xl/sharedStrings.xml><?xml version="1.0" encoding="utf-8"?>
<sst xmlns="http://schemas.openxmlformats.org/spreadsheetml/2006/main" count="142" uniqueCount="103">
  <si>
    <t xml:space="preserve">PUPIL PREMIUM PLAN </t>
  </si>
  <si>
    <t>Teaching interventions and 1-1 personalised support eg Rapid interventions and Play Therapy.</t>
  </si>
  <si>
    <t>TOTAL</t>
  </si>
  <si>
    <t xml:space="preserve">teacher </t>
  </si>
  <si>
    <t>Teacher</t>
  </si>
  <si>
    <t>stationery resources</t>
  </si>
  <si>
    <t>Actual Grant</t>
  </si>
  <si>
    <t>Out of class SEND with responsibility for ensuring PP provision as well as SEN 1 day a week</t>
  </si>
  <si>
    <t>FSM</t>
  </si>
  <si>
    <t>PP FSM (inc ever 6)</t>
  </si>
  <si>
    <t xml:space="preserve">PP Service </t>
  </si>
  <si>
    <t xml:space="preserve">Attendance &amp; pupil welfare including assessment, induction and transfer. 50% Time. Role created to support service children transfer who usually stay 2 years. </t>
  </si>
  <si>
    <t>Head</t>
  </si>
  <si>
    <t>Reception</t>
  </si>
  <si>
    <t>Phonics</t>
  </si>
  <si>
    <t>EB</t>
  </si>
  <si>
    <t>No of Hrs</t>
  </si>
  <si>
    <t>Year</t>
  </si>
  <si>
    <t>Subject</t>
  </si>
  <si>
    <t>Who</t>
  </si>
  <si>
    <t>Proportion PP</t>
  </si>
  <si>
    <t>Cost to PP</t>
  </si>
  <si>
    <t>Year 1</t>
  </si>
  <si>
    <t>Maths</t>
  </si>
  <si>
    <t>Teachers</t>
  </si>
  <si>
    <t>Year 3</t>
  </si>
  <si>
    <t>Year 4</t>
  </si>
  <si>
    <t>Year 5</t>
  </si>
  <si>
    <t xml:space="preserve">Teachers </t>
  </si>
  <si>
    <t>Year 6</t>
  </si>
  <si>
    <t>Cost Per Hour Inc On costs Average Teacher MP6/UP1</t>
  </si>
  <si>
    <t>Total Cost</t>
  </si>
  <si>
    <t>play therapy session - External provider avg 12 sessions per month 11 months</t>
  </si>
  <si>
    <t>Financial assistance for FSMPP</t>
  </si>
  <si>
    <t xml:space="preserve">Total Pupils </t>
  </si>
  <si>
    <t>Looked After</t>
  </si>
  <si>
    <t>Bespoke Pupil Support - To support individual PP needs and provide opportunities they may not be able to procure themselves to benefit the child and improve their engagement with school and learning</t>
  </si>
  <si>
    <t>Summer Term Spend</t>
  </si>
  <si>
    <t>Play Therapy</t>
  </si>
  <si>
    <t xml:space="preserve">Pets </t>
  </si>
  <si>
    <t>Total</t>
  </si>
  <si>
    <t>BMActive PP in School</t>
  </si>
  <si>
    <t>Hospitality PP child</t>
  </si>
  <si>
    <t>Unifomr</t>
  </si>
  <si>
    <t>Summer Interventions</t>
  </si>
  <si>
    <t>Autumn Interventions</t>
  </si>
  <si>
    <t>Trips</t>
  </si>
  <si>
    <t>PGL see payment sheet</t>
  </si>
  <si>
    <t>Check Interventiosn with TS for each term and now</t>
  </si>
  <si>
    <t xml:space="preserve">No in year transfers @10 each </t>
  </si>
  <si>
    <t>No Pupils FS2, KS1 and KS2</t>
  </si>
  <si>
    <t>Ratio</t>
  </si>
  <si>
    <t>Autumn Term Spend</t>
  </si>
  <si>
    <t>TA Interventions various check additional hours most afternoons.</t>
  </si>
  <si>
    <t>Spring Interventions</t>
  </si>
  <si>
    <t>Spring Term Spend</t>
  </si>
  <si>
    <t xml:space="preserve">                       Clubs - attendance at clubs week days and hlidays</t>
  </si>
  <si>
    <t xml:space="preserve">                       Uniform FSM ever 6 27 x 30</t>
  </si>
  <si>
    <t xml:space="preserve">                       Trips/Visitors - 2 trips per year group @ £20 plus 1 visit inschool per year @ £5 for ever 6 FSM PP (27 children) </t>
  </si>
  <si>
    <t>eg pets</t>
  </si>
  <si>
    <t>Assessment, induction and transfer resources - £10 per arrival/leaver SC- avg 50</t>
  </si>
  <si>
    <t>Rapid Software and books, some of bug club software</t>
  </si>
  <si>
    <t>Nuturing new arrivals, teacher assessments, buddy system overseen by TA for first two weeks, 5 hrs per child</t>
  </si>
  <si>
    <t>TA Buddy system - 5hrs per child new arrival, 2hrs per child leaving</t>
  </si>
  <si>
    <t>teacher assessments, 3hrs per child</t>
  </si>
  <si>
    <t>FINANCIAL YEAR 2022-23</t>
  </si>
  <si>
    <t>22/23 Budget</t>
  </si>
  <si>
    <t>Actual Spend April - Aug 2022</t>
  </si>
  <si>
    <t>Actual Spend Sept to Dec 2022</t>
  </si>
  <si>
    <t>Actual Spend Jan to March 2023</t>
  </si>
  <si>
    <t xml:space="preserve">Resources </t>
  </si>
  <si>
    <t>Counselling/other outside agencies</t>
  </si>
  <si>
    <t>Teaching and Learning lead Practitioner April to August 1/2 of time is PP</t>
  </si>
  <si>
    <t>Pupil Premium Lead % FSMPPnad looked after/actual (36/455)</t>
  </si>
  <si>
    <t>Pastoral Lead Practitioner out of class PP cost = 36/455 rest main budget</t>
  </si>
  <si>
    <t>teacher</t>
  </si>
  <si>
    <t>(inc Covid Catch up and school led Tutoring)</t>
  </si>
  <si>
    <t>Covers PP, covid recovery. School led tutoring funding</t>
  </si>
  <si>
    <t>PP Funding</t>
  </si>
  <si>
    <t>Service</t>
  </si>
  <si>
    <t>LAC</t>
  </si>
  <si>
    <t>Actual Pupil Numbers</t>
  </si>
  <si>
    <t>Pupil Numbers in Budget</t>
  </si>
  <si>
    <t>covid recovery</t>
  </si>
  <si>
    <t>Covid recovery funded pupils</t>
  </si>
  <si>
    <t>Pupil Led tutoring</t>
  </si>
  <si>
    <t>school led tutoring</t>
  </si>
  <si>
    <t>£13.50 per hour</t>
  </si>
  <si>
    <t>72.5 per pupil</t>
  </si>
  <si>
    <t>2410 per pupil</t>
  </si>
  <si>
    <t>320 per pupil</t>
  </si>
  <si>
    <t>1385 per pupil</t>
  </si>
  <si>
    <t>paid April and June</t>
  </si>
  <si>
    <t>Comment</t>
  </si>
  <si>
    <t xml:space="preserve">, </t>
  </si>
  <si>
    <t>After school Teacher Led - Spring Term Year 3-6 each teacher does 1 hr a week = 12 hrs a week</t>
  </si>
  <si>
    <t>Interventions, school led tutoring run by Tas Summer term</t>
  </si>
  <si>
    <t>Interventions, pupil led tutoring, covid catch up led by Teachers summer term</t>
  </si>
  <si>
    <t>Other Interventions - TA led 1-1 readers Autumn and Spring term</t>
  </si>
  <si>
    <t>51 arrivals</t>
  </si>
  <si>
    <t>62 leavers</t>
  </si>
  <si>
    <t>Movement in year</t>
  </si>
  <si>
    <t>Year 6 Residential (not in 2022, £3000 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</si>
</sst>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8" formatCode="&quot;£&quot;#,##0.00;[Red]\-&quot;£&quot;#,##0.00"/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6" fontId="0" fillId="0" borderId="0" xfId="0" applyNumberFormat="1"/>
    <xf numFmtId="2" fontId="0" fillId="0" borderId="0" xfId="0" applyNumberFormat="1"/>
    <xf numFmtId="6" fontId="0" fillId="0" borderId="0" xfId="0" applyNumberFormat="1" applyAlignment="1">
      <alignment wrapText="1"/>
    </xf>
    <xf numFmtId="8" fontId="0" fillId="0" borderId="0" xfId="0" applyNumberFormat="1"/>
    <xf numFmtId="6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Fill="1"/>
    <xf numFmtId="164" fontId="0" fillId="0" borderId="0" xfId="0" applyNumberFormat="1" applyFill="1" applyAlignment="1">
      <alignment vertical="top"/>
    </xf>
    <xf numFmtId="6" fontId="0" fillId="0" borderId="0" xfId="0" applyNumberFormat="1" applyFill="1" applyAlignment="1">
      <alignment vertical="top"/>
    </xf>
    <xf numFmtId="0" fontId="0" fillId="0" borderId="0" xfId="0" applyBorder="1" applyAlignment="1">
      <alignment horizontal="right" vertical="center" wrapText="1"/>
    </xf>
    <xf numFmtId="0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 applyFont="1"/>
    <xf numFmtId="0" fontId="0" fillId="0" borderId="0" xfId="0" applyFill="1" applyAlignment="1">
      <alignment horizontal="left" vertical="top" wrapText="1"/>
    </xf>
    <xf numFmtId="164" fontId="0" fillId="0" borderId="0" xfId="0" applyNumberFormat="1" applyFill="1" applyAlignment="1">
      <alignment horizontal="right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B6" workbookViewId="0">
      <selection activeCell="M14" sqref="M14"/>
    </sheetView>
  </sheetViews>
  <sheetFormatPr defaultRowHeight="15" x14ac:dyDescent="0.25"/>
  <cols>
    <col min="1" max="1" width="37.42578125" customWidth="1"/>
    <col min="2" max="2" width="44.42578125" customWidth="1"/>
    <col min="3" max="3" width="11.85546875" customWidth="1"/>
    <col min="4" max="4" width="17.42578125" customWidth="1"/>
    <col min="5" max="5" width="14.7109375" customWidth="1"/>
    <col min="6" max="6" width="13.5703125" customWidth="1"/>
    <col min="7" max="8" width="11.85546875" customWidth="1"/>
    <col min="9" max="9" width="21.28515625" customWidth="1"/>
    <col min="10" max="10" width="27.85546875" customWidth="1"/>
  </cols>
  <sheetData>
    <row r="1" spans="1:12" ht="45" x14ac:dyDescent="0.25">
      <c r="B1" s="1" t="s">
        <v>81</v>
      </c>
      <c r="C1" s="1" t="s">
        <v>82</v>
      </c>
    </row>
    <row r="2" spans="1:12" x14ac:dyDescent="0.25">
      <c r="A2" s="14" t="s">
        <v>8</v>
      </c>
      <c r="B2" s="14"/>
      <c r="D2" t="s">
        <v>50</v>
      </c>
      <c r="G2" t="s">
        <v>51</v>
      </c>
      <c r="H2" t="s">
        <v>101</v>
      </c>
    </row>
    <row r="3" spans="1:12" x14ac:dyDescent="0.25">
      <c r="A3" s="14" t="s">
        <v>9</v>
      </c>
      <c r="B3" s="14">
        <v>36</v>
      </c>
      <c r="C3">
        <v>26</v>
      </c>
      <c r="E3" s="21">
        <v>455</v>
      </c>
      <c r="G3" s="10"/>
      <c r="H3" t="s">
        <v>99</v>
      </c>
    </row>
    <row r="4" spans="1:12" x14ac:dyDescent="0.25">
      <c r="A4" s="14" t="s">
        <v>10</v>
      </c>
      <c r="B4" s="14">
        <v>73</v>
      </c>
      <c r="C4">
        <v>92</v>
      </c>
      <c r="E4" s="9"/>
      <c r="H4" t="s">
        <v>100</v>
      </c>
    </row>
    <row r="5" spans="1:12" x14ac:dyDescent="0.25">
      <c r="A5" s="14" t="s">
        <v>35</v>
      </c>
      <c r="B5" s="14">
        <v>1</v>
      </c>
      <c r="C5">
        <v>1</v>
      </c>
      <c r="E5" s="9"/>
    </row>
    <row r="6" spans="1:12" x14ac:dyDescent="0.25">
      <c r="A6" s="14" t="s">
        <v>34</v>
      </c>
      <c r="B6" s="14">
        <f>SUM(B3:B5)</f>
        <v>110</v>
      </c>
      <c r="C6" s="14">
        <f>SUM(C3:C5)</f>
        <v>119</v>
      </c>
      <c r="E6" s="9"/>
    </row>
    <row r="7" spans="1:12" x14ac:dyDescent="0.25">
      <c r="A7" s="14" t="s">
        <v>84</v>
      </c>
      <c r="B7" s="14"/>
      <c r="C7" s="14">
        <v>27</v>
      </c>
      <c r="E7" s="9"/>
    </row>
    <row r="8" spans="1:12" x14ac:dyDescent="0.25">
      <c r="A8" s="14" t="s">
        <v>85</v>
      </c>
      <c r="B8" s="14"/>
      <c r="C8" s="14">
        <v>15</v>
      </c>
      <c r="E8" s="9"/>
    </row>
    <row r="9" spans="1:12" x14ac:dyDescent="0.25">
      <c r="A9" s="14"/>
      <c r="B9" s="14"/>
      <c r="C9" s="14"/>
      <c r="E9" s="9"/>
    </row>
    <row r="10" spans="1:12" x14ac:dyDescent="0.25">
      <c r="A10" s="15"/>
      <c r="B10" s="14"/>
      <c r="C10" s="5" t="s">
        <v>0</v>
      </c>
      <c r="E10" s="4" t="s">
        <v>76</v>
      </c>
    </row>
    <row r="11" spans="1:12" x14ac:dyDescent="0.25">
      <c r="A11" s="1"/>
      <c r="C11" s="5" t="s">
        <v>65</v>
      </c>
    </row>
    <row r="12" spans="1:12" x14ac:dyDescent="0.25">
      <c r="A12" s="1"/>
      <c r="C12" s="5"/>
    </row>
    <row r="13" spans="1:12" x14ac:dyDescent="0.25">
      <c r="A13" s="1"/>
      <c r="C13" s="26"/>
      <c r="D13" s="26"/>
      <c r="E13" s="26"/>
      <c r="F13" s="26"/>
      <c r="G13" s="26"/>
      <c r="H13" s="26"/>
    </row>
    <row r="14" spans="1:12" ht="45" x14ac:dyDescent="0.25">
      <c r="A14" s="1"/>
      <c r="C14" s="6" t="s">
        <v>66</v>
      </c>
      <c r="D14" s="6" t="s">
        <v>67</v>
      </c>
      <c r="E14" s="6" t="s">
        <v>68</v>
      </c>
      <c r="F14" s="6" t="s">
        <v>69</v>
      </c>
      <c r="G14" s="6"/>
      <c r="H14" s="6" t="s">
        <v>40</v>
      </c>
      <c r="I14" s="6" t="s">
        <v>93</v>
      </c>
    </row>
    <row r="15" spans="1:12" ht="33" customHeight="1" x14ac:dyDescent="0.25">
      <c r="A15" s="1" t="s">
        <v>70</v>
      </c>
      <c r="C15" s="7">
        <v>1000</v>
      </c>
      <c r="D15" s="7">
        <v>321.55</v>
      </c>
      <c r="E15" s="7"/>
      <c r="F15" s="9"/>
      <c r="I15" s="7"/>
      <c r="L15" s="9"/>
    </row>
    <row r="16" spans="1:12" ht="51" customHeight="1" x14ac:dyDescent="0.25">
      <c r="A16" s="2" t="s">
        <v>1</v>
      </c>
      <c r="B16" s="15" t="s">
        <v>96</v>
      </c>
      <c r="C16" s="17">
        <f>(L15+L16+L17+L19+L21+L22+L23+L24)*13</f>
        <v>0</v>
      </c>
      <c r="D16" s="22">
        <v>5746</v>
      </c>
      <c r="E16" s="7"/>
      <c r="F16" s="9"/>
      <c r="G16" s="7"/>
      <c r="H16" s="12"/>
      <c r="I16" s="7"/>
      <c r="L16" s="9"/>
    </row>
    <row r="17" spans="1:12" ht="33.75" customHeight="1" x14ac:dyDescent="0.25">
      <c r="A17" s="2"/>
      <c r="B17" s="1" t="s">
        <v>97</v>
      </c>
      <c r="C17" s="17">
        <f>(L18+L20+L25+L26+L27)*13</f>
        <v>0</v>
      </c>
      <c r="D17" s="22"/>
      <c r="E17" s="7"/>
      <c r="F17" s="9"/>
      <c r="I17" s="7" t="s">
        <v>94</v>
      </c>
      <c r="L17" s="9"/>
    </row>
    <row r="18" spans="1:12" ht="33.75" customHeight="1" x14ac:dyDescent="0.25">
      <c r="A18" s="20"/>
      <c r="B18" s="15" t="s">
        <v>95</v>
      </c>
      <c r="C18" s="25">
        <f>(40*12*13)</f>
        <v>6240</v>
      </c>
      <c r="D18" s="22"/>
      <c r="E18" s="18"/>
      <c r="F18" s="19"/>
      <c r="H18" s="12"/>
      <c r="I18" s="7"/>
      <c r="L18" s="9"/>
    </row>
    <row r="19" spans="1:12" ht="35.25" customHeight="1" x14ac:dyDescent="0.25">
      <c r="A19" s="20"/>
      <c r="B19" s="24" t="s">
        <v>98</v>
      </c>
      <c r="C19" s="25">
        <v>5000</v>
      </c>
      <c r="D19" s="22"/>
      <c r="E19" s="18"/>
      <c r="F19" s="19"/>
      <c r="H19" s="12"/>
      <c r="I19" s="7"/>
      <c r="L19" s="9"/>
    </row>
    <row r="20" spans="1:12" ht="29.25" customHeight="1" x14ac:dyDescent="0.25">
      <c r="A20" s="2"/>
      <c r="B20" s="1" t="s">
        <v>32</v>
      </c>
      <c r="C20" s="7">
        <v>9500</v>
      </c>
      <c r="D20" s="7"/>
      <c r="E20" s="7"/>
      <c r="F20" s="9"/>
      <c r="G20" s="9"/>
      <c r="H20" s="13"/>
      <c r="I20" s="7"/>
      <c r="L20" s="9"/>
    </row>
    <row r="21" spans="1:12" ht="25.5" customHeight="1" x14ac:dyDescent="0.25">
      <c r="A21" s="2"/>
      <c r="B21" s="1" t="s">
        <v>71</v>
      </c>
      <c r="C21" s="7">
        <v>2000</v>
      </c>
      <c r="D21" s="7"/>
      <c r="E21" s="7"/>
      <c r="F21" s="9"/>
      <c r="G21" s="9"/>
      <c r="H21" s="9"/>
      <c r="I21" s="7"/>
      <c r="L21" s="9"/>
    </row>
    <row r="22" spans="1:12" ht="36" customHeight="1" x14ac:dyDescent="0.25">
      <c r="A22" s="2" t="s">
        <v>61</v>
      </c>
      <c r="B22" s="1"/>
      <c r="C22" s="7">
        <v>2500</v>
      </c>
      <c r="D22" s="7"/>
      <c r="E22" s="7"/>
      <c r="F22" s="9"/>
      <c r="G22" s="9"/>
      <c r="I22" s="7"/>
      <c r="L22" s="9"/>
    </row>
    <row r="23" spans="1:12" ht="42" customHeight="1" x14ac:dyDescent="0.25">
      <c r="A23" s="2" t="s">
        <v>11</v>
      </c>
      <c r="C23" s="7">
        <v>10989</v>
      </c>
      <c r="D23" s="7"/>
      <c r="E23" s="7"/>
      <c r="F23" s="9"/>
      <c r="G23" s="9"/>
      <c r="H23" s="9"/>
      <c r="I23" s="7"/>
      <c r="L23" s="9"/>
    </row>
    <row r="24" spans="1:12" ht="60.75" customHeight="1" x14ac:dyDescent="0.25">
      <c r="A24" s="16" t="s">
        <v>62</v>
      </c>
      <c r="B24" s="15" t="s">
        <v>64</v>
      </c>
      <c r="C24" s="13">
        <v>6120</v>
      </c>
      <c r="D24" s="7"/>
      <c r="E24" s="7"/>
      <c r="F24" s="9"/>
      <c r="G24" s="9"/>
      <c r="H24" s="9"/>
      <c r="I24" s="7"/>
      <c r="L24" s="9"/>
    </row>
    <row r="25" spans="1:12" ht="48" customHeight="1" x14ac:dyDescent="0.25">
      <c r="A25" s="2"/>
      <c r="B25" s="15" t="s">
        <v>63</v>
      </c>
      <c r="C25" s="17">
        <v>5356</v>
      </c>
      <c r="D25" s="7"/>
      <c r="E25" s="7"/>
      <c r="F25" s="7"/>
      <c r="G25" s="9"/>
      <c r="H25" s="9"/>
      <c r="I25" s="7"/>
      <c r="L25" s="9"/>
    </row>
    <row r="26" spans="1:12" ht="29.25" customHeight="1" x14ac:dyDescent="0.25">
      <c r="A26" s="16" t="s">
        <v>73</v>
      </c>
      <c r="B26" t="s">
        <v>12</v>
      </c>
      <c r="C26" s="7">
        <v>9459</v>
      </c>
      <c r="D26" s="7"/>
      <c r="E26" s="7"/>
      <c r="F26" s="7"/>
      <c r="G26" s="9"/>
      <c r="H26" s="9"/>
      <c r="I26" s="7"/>
      <c r="L26" s="9"/>
    </row>
    <row r="27" spans="1:12" ht="51.75" customHeight="1" x14ac:dyDescent="0.25">
      <c r="A27" s="2" t="s">
        <v>7</v>
      </c>
      <c r="B27" t="s">
        <v>3</v>
      </c>
      <c r="C27" s="7">
        <v>12964</v>
      </c>
      <c r="D27" s="7"/>
      <c r="E27" s="7"/>
      <c r="F27" s="7"/>
      <c r="G27" s="9"/>
      <c r="H27" s="9"/>
      <c r="I27" s="7"/>
      <c r="L27" s="9"/>
    </row>
    <row r="28" spans="1:12" ht="37.5" customHeight="1" x14ac:dyDescent="0.25">
      <c r="A28" s="2" t="s">
        <v>72</v>
      </c>
      <c r="B28" t="s">
        <v>4</v>
      </c>
      <c r="C28" s="7">
        <v>7827</v>
      </c>
      <c r="D28" s="7"/>
      <c r="E28" s="7"/>
      <c r="F28" s="7"/>
      <c r="G28" s="9"/>
      <c r="H28" s="9"/>
      <c r="I28" s="7"/>
    </row>
    <row r="29" spans="1:12" ht="42" customHeight="1" x14ac:dyDescent="0.25">
      <c r="A29" s="2" t="s">
        <v>74</v>
      </c>
      <c r="B29" t="s">
        <v>75</v>
      </c>
      <c r="C29" s="7">
        <v>4653</v>
      </c>
      <c r="D29" s="7"/>
      <c r="E29" s="9"/>
      <c r="F29" s="9"/>
      <c r="G29" s="7"/>
      <c r="H29" s="9"/>
      <c r="I29" s="7"/>
    </row>
    <row r="30" spans="1:12" ht="45" customHeight="1" x14ac:dyDescent="0.25">
      <c r="A30" s="16" t="s">
        <v>60</v>
      </c>
      <c r="B30" s="14" t="s">
        <v>5</v>
      </c>
      <c r="C30" s="17">
        <v>500</v>
      </c>
      <c r="D30" s="7"/>
      <c r="E30" s="7"/>
      <c r="F30" s="9"/>
      <c r="I30" s="7"/>
    </row>
    <row r="31" spans="1:12" ht="98.25" customHeight="1" x14ac:dyDescent="0.25">
      <c r="A31" s="2" t="s">
        <v>36</v>
      </c>
      <c r="B31" s="1" t="s">
        <v>59</v>
      </c>
      <c r="C31" s="7">
        <v>1000</v>
      </c>
      <c r="D31" s="7"/>
      <c r="E31" s="7"/>
      <c r="F31" s="9"/>
      <c r="I31" s="7"/>
    </row>
    <row r="32" spans="1:12" x14ac:dyDescent="0.25">
      <c r="A32" s="2" t="s">
        <v>33</v>
      </c>
      <c r="C32" s="7"/>
      <c r="D32" s="7"/>
      <c r="E32" s="7"/>
      <c r="I32" s="7"/>
    </row>
    <row r="33" spans="1:9" ht="30" x14ac:dyDescent="0.25">
      <c r="A33" s="2" t="s">
        <v>56</v>
      </c>
      <c r="C33" s="7">
        <v>1000</v>
      </c>
      <c r="D33" s="7"/>
      <c r="E33" s="7"/>
      <c r="F33" s="7"/>
      <c r="G33" s="7"/>
      <c r="I33" s="7"/>
    </row>
    <row r="34" spans="1:9" x14ac:dyDescent="0.25">
      <c r="A34" s="2" t="s">
        <v>57</v>
      </c>
      <c r="C34" s="7">
        <v>900</v>
      </c>
      <c r="D34" s="7"/>
      <c r="E34" s="7"/>
      <c r="F34" s="7"/>
      <c r="G34" s="7"/>
      <c r="I34" s="7"/>
    </row>
    <row r="35" spans="1:9" ht="60" x14ac:dyDescent="0.25">
      <c r="A35" s="2" t="s">
        <v>58</v>
      </c>
      <c r="C35" s="7">
        <v>750</v>
      </c>
      <c r="D35" s="7"/>
      <c r="E35" s="7"/>
      <c r="F35" s="7"/>
      <c r="G35" s="7"/>
      <c r="H35" s="7"/>
      <c r="I35" s="7"/>
    </row>
    <row r="36" spans="1:9" ht="30" x14ac:dyDescent="0.25">
      <c r="A36" s="2" t="s">
        <v>102</v>
      </c>
      <c r="C36" s="7"/>
      <c r="D36" s="7"/>
      <c r="E36" s="7"/>
      <c r="F36" s="7"/>
      <c r="G36" s="7"/>
      <c r="H36" s="7"/>
      <c r="I36" s="7"/>
    </row>
    <row r="37" spans="1:9" x14ac:dyDescent="0.25">
      <c r="A37" s="2"/>
      <c r="C37" s="7"/>
      <c r="D37" s="7"/>
      <c r="E37" s="7"/>
    </row>
    <row r="38" spans="1:9" x14ac:dyDescent="0.25">
      <c r="A38" s="3"/>
      <c r="B38" s="4" t="s">
        <v>2</v>
      </c>
      <c r="C38" s="23">
        <f>SUM(C15:C36)</f>
        <v>87758</v>
      </c>
      <c r="D38" s="8"/>
      <c r="E38" s="8"/>
      <c r="F38" s="8"/>
      <c r="G38" s="8"/>
      <c r="H38" s="8"/>
      <c r="I38" s="8"/>
    </row>
    <row r="39" spans="1:9" x14ac:dyDescent="0.25">
      <c r="A39" s="3"/>
      <c r="B39" s="4"/>
      <c r="C39" s="7"/>
      <c r="D39" s="7"/>
      <c r="E39" s="7"/>
    </row>
    <row r="40" spans="1:9" x14ac:dyDescent="0.25">
      <c r="A40" s="3"/>
      <c r="B40" s="4" t="s">
        <v>6</v>
      </c>
      <c r="C40" s="8">
        <v>72855</v>
      </c>
      <c r="D40" s="7"/>
      <c r="E40" s="8"/>
    </row>
    <row r="41" spans="1:9" x14ac:dyDescent="0.25">
      <c r="A41" s="3"/>
    </row>
    <row r="42" spans="1:9" x14ac:dyDescent="0.25">
      <c r="A42" s="3"/>
      <c r="B42" s="4" t="s">
        <v>77</v>
      </c>
    </row>
    <row r="43" spans="1:9" x14ac:dyDescent="0.25">
      <c r="A43" s="3"/>
    </row>
    <row r="44" spans="1:9" x14ac:dyDescent="0.25">
      <c r="A44" s="1"/>
    </row>
    <row r="45" spans="1:9" x14ac:dyDescent="0.25">
      <c r="A45" s="1"/>
      <c r="B45" t="s">
        <v>78</v>
      </c>
      <c r="C45" t="s">
        <v>8</v>
      </c>
      <c r="D45" s="9" t="s">
        <v>91</v>
      </c>
    </row>
    <row r="46" spans="1:9" x14ac:dyDescent="0.25">
      <c r="A46" s="1"/>
      <c r="C46" t="s">
        <v>79</v>
      </c>
      <c r="D46" s="9" t="s">
        <v>90</v>
      </c>
    </row>
    <row r="47" spans="1:9" x14ac:dyDescent="0.25">
      <c r="A47" s="1"/>
      <c r="C47" t="s">
        <v>80</v>
      </c>
      <c r="D47" s="9" t="s">
        <v>89</v>
      </c>
    </row>
    <row r="48" spans="1:9" x14ac:dyDescent="0.25">
      <c r="A48" s="1"/>
      <c r="B48" t="s">
        <v>83</v>
      </c>
      <c r="D48" s="12" t="s">
        <v>88</v>
      </c>
      <c r="E48" t="s">
        <v>92</v>
      </c>
    </row>
    <row r="49" spans="1:4" x14ac:dyDescent="0.25">
      <c r="A49" s="1"/>
      <c r="B49" t="s">
        <v>86</v>
      </c>
      <c r="D49" t="s">
        <v>87</v>
      </c>
    </row>
  </sheetData>
  <mergeCells count="2">
    <mergeCell ref="C13:E13"/>
    <mergeCell ref="F13:H13"/>
  </mergeCells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opLeftCell="B1" workbookViewId="0">
      <selection activeCell="Z21" sqref="Z21"/>
    </sheetView>
  </sheetViews>
  <sheetFormatPr defaultRowHeight="15" x14ac:dyDescent="0.25"/>
  <cols>
    <col min="1" max="1" width="11.42578125" customWidth="1"/>
    <col min="2" max="2" width="10.85546875" customWidth="1"/>
    <col min="3" max="3" width="9.7109375" customWidth="1"/>
    <col min="4" max="4" width="10.85546875" customWidth="1"/>
    <col min="5" max="5" width="14.5703125" customWidth="1"/>
    <col min="6" max="6" width="12.5703125" customWidth="1"/>
    <col min="7" max="7" width="13" customWidth="1"/>
  </cols>
  <sheetData>
    <row r="1" spans="1:27" x14ac:dyDescent="0.25">
      <c r="A1" t="s">
        <v>48</v>
      </c>
    </row>
    <row r="2" spans="1:27" x14ac:dyDescent="0.25">
      <c r="A2" s="4" t="s">
        <v>44</v>
      </c>
      <c r="K2" s="4" t="s">
        <v>45</v>
      </c>
      <c r="U2" s="4" t="s">
        <v>54</v>
      </c>
    </row>
    <row r="4" spans="1:27" ht="90" x14ac:dyDescent="0.25">
      <c r="A4" t="s">
        <v>17</v>
      </c>
      <c r="B4" t="s">
        <v>18</v>
      </c>
      <c r="C4" t="s">
        <v>19</v>
      </c>
      <c r="D4" t="s">
        <v>16</v>
      </c>
      <c r="E4" s="1" t="s">
        <v>30</v>
      </c>
      <c r="F4" t="s">
        <v>20</v>
      </c>
      <c r="G4" t="s">
        <v>21</v>
      </c>
      <c r="K4" t="s">
        <v>17</v>
      </c>
      <c r="L4" t="s">
        <v>18</v>
      </c>
      <c r="M4" t="s">
        <v>19</v>
      </c>
      <c r="N4" t="s">
        <v>16</v>
      </c>
      <c r="O4" s="1" t="s">
        <v>30</v>
      </c>
      <c r="P4" t="s">
        <v>20</v>
      </c>
      <c r="Q4" t="s">
        <v>21</v>
      </c>
      <c r="U4" t="s">
        <v>17</v>
      </c>
      <c r="V4" t="s">
        <v>18</v>
      </c>
      <c r="W4" t="s">
        <v>19</v>
      </c>
      <c r="X4" t="s">
        <v>16</v>
      </c>
      <c r="Y4" s="1" t="s">
        <v>30</v>
      </c>
      <c r="Z4" t="s">
        <v>20</v>
      </c>
      <c r="AA4" t="s">
        <v>21</v>
      </c>
    </row>
    <row r="5" spans="1:27" x14ac:dyDescent="0.25">
      <c r="A5" t="s">
        <v>13</v>
      </c>
      <c r="B5" t="s">
        <v>14</v>
      </c>
      <c r="C5" t="s">
        <v>15</v>
      </c>
      <c r="D5">
        <v>2.5</v>
      </c>
      <c r="E5" s="11">
        <v>45</v>
      </c>
      <c r="F5" s="10">
        <f>5/18</f>
        <v>0.27777777777777779</v>
      </c>
      <c r="G5" s="12">
        <f t="shared" ref="G5:G11" si="0">E5*D5*F5</f>
        <v>31.25</v>
      </c>
      <c r="O5" s="11"/>
      <c r="P5" s="10"/>
      <c r="Q5" s="12"/>
      <c r="Y5" s="11"/>
      <c r="Z5" s="10"/>
      <c r="AA5" s="12"/>
    </row>
    <row r="6" spans="1:27" x14ac:dyDescent="0.25">
      <c r="F6" s="10"/>
      <c r="G6" s="12"/>
      <c r="K6" t="s">
        <v>53</v>
      </c>
      <c r="P6" s="10"/>
      <c r="Q6" s="12"/>
      <c r="U6" t="s">
        <v>53</v>
      </c>
      <c r="Z6" s="10"/>
      <c r="AA6" s="12"/>
    </row>
    <row r="7" spans="1:27" x14ac:dyDescent="0.25">
      <c r="A7" t="s">
        <v>22</v>
      </c>
      <c r="B7" t="s">
        <v>23</v>
      </c>
      <c r="C7" t="s">
        <v>24</v>
      </c>
      <c r="D7">
        <v>14</v>
      </c>
      <c r="E7" s="9">
        <v>38</v>
      </c>
      <c r="F7" s="10">
        <f>2/6</f>
        <v>0.33333333333333331</v>
      </c>
      <c r="G7" s="12">
        <f t="shared" si="0"/>
        <v>177.33333333333331</v>
      </c>
      <c r="O7" s="9"/>
      <c r="P7" s="10"/>
      <c r="Q7" s="12"/>
      <c r="U7" t="s">
        <v>22</v>
      </c>
      <c r="V7" t="s">
        <v>23</v>
      </c>
      <c r="W7" t="s">
        <v>24</v>
      </c>
      <c r="X7">
        <v>22</v>
      </c>
      <c r="Y7" s="9">
        <v>40</v>
      </c>
      <c r="Z7" s="10">
        <f>2/6</f>
        <v>0.33333333333333331</v>
      </c>
      <c r="AA7" s="12">
        <f t="shared" ref="AA7" si="1">Y7*X7*Z7</f>
        <v>293.33333333333331</v>
      </c>
    </row>
    <row r="8" spans="1:27" x14ac:dyDescent="0.25">
      <c r="A8" t="s">
        <v>25</v>
      </c>
      <c r="C8" t="s">
        <v>24</v>
      </c>
      <c r="D8">
        <v>10</v>
      </c>
      <c r="E8" s="9">
        <v>38</v>
      </c>
      <c r="F8" s="10">
        <f>3/10</f>
        <v>0.3</v>
      </c>
      <c r="G8" s="12">
        <f t="shared" si="0"/>
        <v>114</v>
      </c>
      <c r="O8" s="9"/>
      <c r="P8" s="10"/>
      <c r="Q8" s="12"/>
      <c r="Y8" s="9"/>
      <c r="Z8" s="10"/>
      <c r="AA8" s="12"/>
    </row>
    <row r="9" spans="1:27" x14ac:dyDescent="0.25">
      <c r="A9" t="s">
        <v>26</v>
      </c>
      <c r="C9" t="s">
        <v>24</v>
      </c>
      <c r="D9">
        <v>10</v>
      </c>
      <c r="E9" s="9">
        <v>38</v>
      </c>
      <c r="F9" s="10">
        <f>3/10</f>
        <v>0.3</v>
      </c>
      <c r="G9" s="12">
        <f t="shared" si="0"/>
        <v>114</v>
      </c>
      <c r="O9" s="9"/>
      <c r="P9" s="10"/>
      <c r="Q9" s="12"/>
      <c r="Y9" s="9"/>
      <c r="Z9" s="10"/>
      <c r="AA9" s="12"/>
    </row>
    <row r="10" spans="1:27" x14ac:dyDescent="0.25">
      <c r="A10" t="s">
        <v>27</v>
      </c>
      <c r="C10" t="s">
        <v>28</v>
      </c>
      <c r="D10">
        <v>10</v>
      </c>
      <c r="E10" s="9">
        <v>38</v>
      </c>
      <c r="F10" s="10">
        <f>6/10</f>
        <v>0.6</v>
      </c>
      <c r="G10" s="12">
        <f t="shared" si="0"/>
        <v>228</v>
      </c>
      <c r="O10" s="9"/>
      <c r="P10" s="10"/>
      <c r="Q10" s="12"/>
      <c r="Y10" s="9"/>
      <c r="Z10" s="10"/>
      <c r="AA10" s="12"/>
    </row>
    <row r="11" spans="1:27" x14ac:dyDescent="0.25">
      <c r="A11" t="s">
        <v>29</v>
      </c>
      <c r="C11" t="s">
        <v>24</v>
      </c>
      <c r="D11">
        <v>10</v>
      </c>
      <c r="E11" s="9">
        <v>38</v>
      </c>
      <c r="F11" s="10">
        <f>6/10</f>
        <v>0.6</v>
      </c>
      <c r="G11" s="12">
        <f t="shared" si="0"/>
        <v>228</v>
      </c>
      <c r="O11" s="9"/>
      <c r="P11" s="10"/>
      <c r="Q11" s="12"/>
      <c r="Y11" s="9"/>
      <c r="Z11" s="10"/>
      <c r="AA11" s="12"/>
    </row>
    <row r="12" spans="1:27" x14ac:dyDescent="0.25">
      <c r="F12" s="10"/>
      <c r="P12" s="10"/>
      <c r="Z12" s="10"/>
    </row>
    <row r="13" spans="1:27" x14ac:dyDescent="0.25">
      <c r="F13" s="10" t="s">
        <v>31</v>
      </c>
      <c r="G13" s="12">
        <f>SUM(G5:G11)</f>
        <v>892.58333333333326</v>
      </c>
      <c r="P13" s="10" t="s">
        <v>31</v>
      </c>
      <c r="Q13" s="12">
        <f>SUM(Q5:Q11)</f>
        <v>0</v>
      </c>
      <c r="Z13" s="10" t="s">
        <v>31</v>
      </c>
      <c r="AA13" s="12">
        <f>SUM(AA5:AA11)</f>
        <v>293.33333333333331</v>
      </c>
    </row>
    <row r="14" spans="1:27" x14ac:dyDescent="0.25">
      <c r="F14" s="10"/>
      <c r="P14" s="10"/>
      <c r="Z14" s="10"/>
    </row>
    <row r="15" spans="1:27" x14ac:dyDescent="0.25">
      <c r="F15" s="10"/>
      <c r="P15" s="10"/>
      <c r="Z15" s="10"/>
    </row>
    <row r="16" spans="1:27" x14ac:dyDescent="0.25">
      <c r="F16" s="10"/>
      <c r="P16" s="10"/>
      <c r="Z16" s="10"/>
    </row>
    <row r="17" spans="1:28" x14ac:dyDescent="0.25">
      <c r="A17" t="s">
        <v>37</v>
      </c>
      <c r="F17" s="10"/>
      <c r="K17" t="s">
        <v>52</v>
      </c>
      <c r="P17" s="10"/>
      <c r="U17" t="s">
        <v>55</v>
      </c>
      <c r="Z17" s="10"/>
    </row>
    <row r="18" spans="1:28" x14ac:dyDescent="0.25">
      <c r="F18" s="10"/>
      <c r="H18" t="s">
        <v>40</v>
      </c>
      <c r="P18" s="10"/>
      <c r="R18" t="s">
        <v>40</v>
      </c>
      <c r="Z18" s="10"/>
      <c r="AB18" t="s">
        <v>40</v>
      </c>
    </row>
    <row r="19" spans="1:28" x14ac:dyDescent="0.25">
      <c r="A19" t="s">
        <v>38</v>
      </c>
      <c r="B19" s="9">
        <v>665</v>
      </c>
      <c r="C19" s="9">
        <v>350</v>
      </c>
      <c r="D19" s="9">
        <v>525</v>
      </c>
      <c r="E19" s="9">
        <v>875</v>
      </c>
      <c r="F19" s="10">
        <v>700</v>
      </c>
      <c r="H19" s="9">
        <f t="shared" ref="H19:H25" si="2">SUM(B19:F19)</f>
        <v>3115</v>
      </c>
      <c r="K19" t="s">
        <v>38</v>
      </c>
      <c r="L19" s="9">
        <v>455</v>
      </c>
      <c r="M19" s="9">
        <v>700</v>
      </c>
      <c r="N19" s="9">
        <v>770</v>
      </c>
      <c r="O19" s="9">
        <v>630</v>
      </c>
      <c r="P19" s="10"/>
      <c r="R19" s="9">
        <f t="shared" ref="R19:R24" si="3">SUM(L19:P19)</f>
        <v>2555</v>
      </c>
      <c r="U19" t="s">
        <v>38</v>
      </c>
      <c r="V19" s="9">
        <v>840</v>
      </c>
      <c r="W19" s="9">
        <v>700</v>
      </c>
      <c r="X19" s="9">
        <v>850</v>
      </c>
      <c r="Y19" s="9"/>
      <c r="Z19" s="10"/>
      <c r="AB19" s="9">
        <f t="shared" ref="AB19:AB24" si="4">SUM(V19:Z19)</f>
        <v>2390</v>
      </c>
    </row>
    <row r="20" spans="1:28" x14ac:dyDescent="0.25">
      <c r="A20" t="s">
        <v>39</v>
      </c>
      <c r="B20" s="12">
        <v>65</v>
      </c>
      <c r="C20" s="12"/>
      <c r="F20" s="10"/>
      <c r="H20" s="9">
        <f t="shared" si="2"/>
        <v>65</v>
      </c>
      <c r="K20" t="s">
        <v>39</v>
      </c>
      <c r="L20" s="12">
        <v>22</v>
      </c>
      <c r="M20" s="12">
        <v>26</v>
      </c>
      <c r="P20" s="10"/>
      <c r="R20" s="9">
        <f t="shared" si="3"/>
        <v>48</v>
      </c>
      <c r="U20" t="s">
        <v>39</v>
      </c>
      <c r="V20" s="12">
        <v>21</v>
      </c>
      <c r="W20" s="12">
        <v>25</v>
      </c>
      <c r="Z20" s="10"/>
      <c r="AB20" s="9">
        <f t="shared" si="4"/>
        <v>46</v>
      </c>
    </row>
    <row r="21" spans="1:28" x14ac:dyDescent="0.25">
      <c r="A21" t="s">
        <v>41</v>
      </c>
      <c r="B21">
        <v>100</v>
      </c>
      <c r="C21">
        <v>385</v>
      </c>
      <c r="F21" s="10"/>
      <c r="H21" s="9">
        <f t="shared" si="2"/>
        <v>485</v>
      </c>
      <c r="K21" t="s">
        <v>41</v>
      </c>
      <c r="P21" s="10"/>
      <c r="R21" s="9">
        <f t="shared" si="3"/>
        <v>0</v>
      </c>
      <c r="U21" t="s">
        <v>41</v>
      </c>
      <c r="Z21" s="10"/>
      <c r="AB21" s="9">
        <f t="shared" si="4"/>
        <v>0</v>
      </c>
    </row>
    <row r="22" spans="1:28" x14ac:dyDescent="0.25">
      <c r="A22" t="s">
        <v>42</v>
      </c>
      <c r="B22" s="12">
        <v>92.47</v>
      </c>
      <c r="F22" s="10"/>
      <c r="H22" s="9">
        <f t="shared" si="2"/>
        <v>92.47</v>
      </c>
      <c r="K22" t="s">
        <v>42</v>
      </c>
      <c r="L22" s="12"/>
      <c r="P22" s="10"/>
      <c r="R22" s="9">
        <f t="shared" si="3"/>
        <v>0</v>
      </c>
      <c r="U22" t="s">
        <v>42</v>
      </c>
      <c r="V22" s="12"/>
      <c r="Z22" s="10"/>
      <c r="AB22" s="9">
        <f t="shared" si="4"/>
        <v>0</v>
      </c>
    </row>
    <row r="23" spans="1:28" x14ac:dyDescent="0.25">
      <c r="A23" t="s">
        <v>43</v>
      </c>
      <c r="B23" s="7">
        <v>78</v>
      </c>
      <c r="C23" s="7">
        <v>74</v>
      </c>
      <c r="D23" s="7"/>
      <c r="E23" s="7"/>
      <c r="F23" s="7"/>
      <c r="G23" s="7"/>
      <c r="H23" s="9">
        <f t="shared" si="2"/>
        <v>152</v>
      </c>
      <c r="I23" s="7"/>
      <c r="K23" t="s">
        <v>43</v>
      </c>
      <c r="L23" s="7">
        <v>217</v>
      </c>
      <c r="M23" s="7"/>
      <c r="N23" s="7"/>
      <c r="O23" s="7"/>
      <c r="P23" s="7"/>
      <c r="Q23" s="7"/>
      <c r="R23" s="9">
        <f t="shared" si="3"/>
        <v>217</v>
      </c>
      <c r="U23" t="s">
        <v>43</v>
      </c>
      <c r="V23" s="7">
        <v>11</v>
      </c>
      <c r="W23" s="7"/>
      <c r="X23" s="7"/>
      <c r="Y23" s="7"/>
      <c r="Z23" s="7"/>
      <c r="AA23" s="7"/>
      <c r="AB23" s="9">
        <f t="shared" si="4"/>
        <v>11</v>
      </c>
    </row>
    <row r="24" spans="1:28" x14ac:dyDescent="0.25">
      <c r="A24" t="s">
        <v>46</v>
      </c>
      <c r="B24" s="7">
        <v>130</v>
      </c>
      <c r="C24" s="7"/>
      <c r="D24" s="7"/>
      <c r="E24" s="7"/>
      <c r="F24" s="7"/>
      <c r="G24" s="7"/>
      <c r="H24" s="9">
        <f t="shared" si="2"/>
        <v>130</v>
      </c>
      <c r="I24" s="7"/>
      <c r="K24" t="s">
        <v>46</v>
      </c>
      <c r="L24" s="7">
        <v>254</v>
      </c>
      <c r="M24" s="7"/>
      <c r="N24" s="7"/>
      <c r="O24" s="7"/>
      <c r="P24" s="7"/>
      <c r="Q24" s="7"/>
      <c r="R24" s="9">
        <f t="shared" si="3"/>
        <v>254</v>
      </c>
      <c r="U24" t="s">
        <v>46</v>
      </c>
      <c r="V24" s="7">
        <v>350</v>
      </c>
      <c r="W24" s="7"/>
      <c r="X24" s="7"/>
      <c r="Y24" s="7"/>
      <c r="Z24" s="7"/>
      <c r="AA24" s="7"/>
      <c r="AB24" s="9">
        <f t="shared" si="4"/>
        <v>350</v>
      </c>
    </row>
    <row r="25" spans="1:28" x14ac:dyDescent="0.25">
      <c r="A25" t="s">
        <v>47</v>
      </c>
      <c r="B25" s="7">
        <v>963.5</v>
      </c>
      <c r="C25" s="7"/>
      <c r="D25" s="7"/>
      <c r="E25" s="7"/>
      <c r="F25" s="7"/>
      <c r="G25" s="7"/>
      <c r="H25" s="9">
        <f t="shared" si="2"/>
        <v>963.5</v>
      </c>
      <c r="I25" s="7"/>
      <c r="L25" s="7"/>
      <c r="M25" s="7"/>
      <c r="N25" s="7"/>
      <c r="O25" s="7"/>
      <c r="P25" s="7"/>
      <c r="Q25" s="7"/>
      <c r="R25" s="7"/>
    </row>
    <row r="26" spans="1:28" x14ac:dyDescent="0.25">
      <c r="A26" t="s">
        <v>49</v>
      </c>
      <c r="B26" s="7"/>
      <c r="C26" s="7"/>
      <c r="D26" s="7"/>
      <c r="E26" s="7"/>
      <c r="F26" s="7"/>
      <c r="G26" s="7"/>
      <c r="H26" s="7"/>
      <c r="I26" s="7"/>
      <c r="L26" s="7"/>
      <c r="M26" s="7"/>
      <c r="N26" s="7"/>
      <c r="O26" s="7"/>
      <c r="P26" s="7"/>
      <c r="Q26" s="7"/>
      <c r="R26" s="7"/>
    </row>
    <row r="27" spans="1:28" x14ac:dyDescent="0.25">
      <c r="B27" s="7"/>
      <c r="C27" s="7"/>
      <c r="D27" s="7"/>
      <c r="E27" s="7"/>
      <c r="F27" s="7"/>
      <c r="G27" s="7"/>
      <c r="H27" s="7"/>
      <c r="I27" s="7"/>
    </row>
    <row r="28" spans="1:28" x14ac:dyDescent="0.25">
      <c r="B28" s="7"/>
      <c r="C28" s="7"/>
      <c r="D28" s="7"/>
      <c r="E28" s="7"/>
      <c r="F28" s="7"/>
      <c r="G28" s="7"/>
      <c r="H28" s="7"/>
      <c r="I28" s="7"/>
    </row>
    <row r="29" spans="1:28" x14ac:dyDescent="0.25">
      <c r="B29" s="7"/>
      <c r="C29" s="7"/>
      <c r="D29" s="7"/>
      <c r="E29" s="7"/>
      <c r="F29" s="7"/>
      <c r="G29" s="7"/>
      <c r="H29" s="7"/>
      <c r="I29" s="7"/>
    </row>
    <row r="30" spans="1:28" x14ac:dyDescent="0.25">
      <c r="B30" s="7"/>
      <c r="C30" s="7"/>
      <c r="D30" s="7"/>
      <c r="E30" s="7"/>
      <c r="F30" s="7"/>
      <c r="G30" s="7"/>
      <c r="H30" s="7"/>
      <c r="I30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Wadsworth</dc:creator>
  <cp:lastModifiedBy>Cath Wadsworth</cp:lastModifiedBy>
  <cp:lastPrinted>2022-05-16T13:12:27Z</cp:lastPrinted>
  <dcterms:created xsi:type="dcterms:W3CDTF">2018-05-13T08:48:46Z</dcterms:created>
  <dcterms:modified xsi:type="dcterms:W3CDTF">2022-05-16T13:12:54Z</dcterms:modified>
</cp:coreProperties>
</file>