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Primary H Drive\Finance\Year 2018-19\Governors\"/>
    </mc:Choice>
  </mc:AlternateContent>
  <bookViews>
    <workbookView xWindow="480" yWindow="510" windowWidth="17520" windowHeight="10830"/>
  </bookViews>
  <sheets>
    <sheet name="Governors 18th nov 2018" sheetId="1" r:id="rId1"/>
  </sheets>
  <calcPr calcId="152511"/>
</workbook>
</file>

<file path=xl/calcChain.xml><?xml version="1.0" encoding="utf-8"?>
<calcChain xmlns="http://schemas.openxmlformats.org/spreadsheetml/2006/main">
  <c r="D192" i="1" l="1"/>
  <c r="B187" i="1"/>
  <c r="D188" i="1"/>
  <c r="D189" i="1" s="1"/>
  <c r="D186" i="1"/>
  <c r="C186" i="1"/>
  <c r="C188" i="1" s="1"/>
  <c r="B186" i="1"/>
  <c r="B188" i="1" s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3" i="1"/>
  <c r="I72" i="1"/>
  <c r="I67" i="1"/>
  <c r="I66" i="1"/>
  <c r="I65" i="1"/>
  <c r="I64" i="1"/>
  <c r="I63" i="1"/>
  <c r="I62" i="1"/>
  <c r="I61" i="1"/>
  <c r="I60" i="1"/>
  <c r="I59" i="1"/>
  <c r="I58" i="1"/>
  <c r="I57" i="1"/>
  <c r="I56" i="1"/>
  <c r="I51" i="1"/>
  <c r="L51" i="1" s="1"/>
  <c r="I50" i="1"/>
  <c r="I49" i="1"/>
  <c r="I48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L171" i="1"/>
  <c r="D190" i="1" l="1"/>
  <c r="I152" i="1"/>
  <c r="I69" i="1"/>
  <c r="I75" i="1"/>
  <c r="B189" i="1"/>
  <c r="B190" i="1"/>
  <c r="C189" i="1"/>
  <c r="C190" i="1"/>
  <c r="I128" i="1"/>
  <c r="I176" i="1"/>
  <c r="K178" i="1"/>
  <c r="H178" i="1"/>
  <c r="I178" i="1" s="1"/>
  <c r="I17" i="1"/>
  <c r="L17" i="1" s="1"/>
  <c r="I22" i="1"/>
  <c r="I21" i="1"/>
  <c r="I20" i="1"/>
  <c r="I19" i="1"/>
  <c r="I18" i="1"/>
  <c r="I16" i="1"/>
  <c r="I15" i="1"/>
  <c r="L15" i="1" s="1"/>
  <c r="I14" i="1"/>
  <c r="L14" i="1" s="1"/>
  <c r="I13" i="1"/>
  <c r="I12" i="1"/>
  <c r="L12" i="1" s="1"/>
  <c r="I11" i="1"/>
  <c r="I10" i="1"/>
  <c r="L10" i="1" s="1"/>
  <c r="I9" i="1"/>
  <c r="I8" i="1"/>
  <c r="L8" i="1" s="1"/>
  <c r="I7" i="1"/>
  <c r="I6" i="1"/>
  <c r="L6" i="1" s="1"/>
  <c r="I5" i="1"/>
  <c r="I2" i="1"/>
  <c r="L2" i="1" s="1"/>
  <c r="B183" i="1" s="1"/>
  <c r="L5" i="1" l="1"/>
  <c r="I53" i="1"/>
  <c r="I154" i="1" s="1"/>
  <c r="B192" i="1"/>
  <c r="C192" i="1"/>
</calcChain>
</file>

<file path=xl/sharedStrings.xml><?xml version="1.0" encoding="utf-8"?>
<sst xmlns="http://schemas.openxmlformats.org/spreadsheetml/2006/main" count="205" uniqueCount="204">
  <si>
    <t>Budget</t>
  </si>
  <si>
    <t>Commitment</t>
  </si>
  <si>
    <t>Actual</t>
  </si>
  <si>
    <t>Total</t>
  </si>
  <si>
    <t>Balance</t>
  </si>
  <si>
    <t>% Remaining</t>
  </si>
  <si>
    <t>Contingency</t>
  </si>
  <si>
    <t>Employees</t>
  </si>
  <si>
    <t>Teachers</t>
  </si>
  <si>
    <t>Teachers NI</t>
  </si>
  <si>
    <t>NI salary Scarifice teachers</t>
  </si>
  <si>
    <t>Teachers Superan</t>
  </si>
  <si>
    <t>Supply Teachers</t>
  </si>
  <si>
    <t>Supply NI</t>
  </si>
  <si>
    <t>Supply Superan</t>
  </si>
  <si>
    <t>Agency supply</t>
  </si>
  <si>
    <t>Non-Teaching assisstants</t>
  </si>
  <si>
    <t>TA NI</t>
  </si>
  <si>
    <t>TA Superan</t>
  </si>
  <si>
    <t>Superan Deficit cont</t>
  </si>
  <si>
    <t>Non- Teaching Assisstants - Statemented</t>
  </si>
  <si>
    <t>TWA NI</t>
  </si>
  <si>
    <t>TWA Superan</t>
  </si>
  <si>
    <t>Premises Staff</t>
  </si>
  <si>
    <t>Premises Staff Overtime</t>
  </si>
  <si>
    <t>Premises Staff NI</t>
  </si>
  <si>
    <t>Premises Staff Superan</t>
  </si>
  <si>
    <t>Premises superan deficit cont</t>
  </si>
  <si>
    <t>Admin</t>
  </si>
  <si>
    <t>Admin Overtime</t>
  </si>
  <si>
    <t>Admin Staff NI</t>
  </si>
  <si>
    <t>Admin Staff Superan</t>
  </si>
  <si>
    <t>admin superan deficit cont</t>
  </si>
  <si>
    <t>Midday Supervisor &amp; Lunchtime Controllers</t>
  </si>
  <si>
    <t>Lunchtime Staff NI</t>
  </si>
  <si>
    <t>Lunchtime Staff Superan</t>
  </si>
  <si>
    <t>LC superan deficit cont</t>
  </si>
  <si>
    <t>Teachers - Insurance Premiuns</t>
  </si>
  <si>
    <t>Subsidised Staff Services</t>
  </si>
  <si>
    <t>support staff premiums</t>
  </si>
  <si>
    <t>Sub Total Employees</t>
  </si>
  <si>
    <t>Staff Advertising</t>
  </si>
  <si>
    <t>Interview Exp</t>
  </si>
  <si>
    <t>Recruitment |Exp</t>
  </si>
  <si>
    <t>Training Costs</t>
  </si>
  <si>
    <t>Total Employees</t>
  </si>
  <si>
    <t>Premises</t>
  </si>
  <si>
    <t>Repairs and Maintenance</t>
  </si>
  <si>
    <t>R&amp;M Service Contract</t>
  </si>
  <si>
    <t>Building Works &gt;2000</t>
  </si>
  <si>
    <t>Minor School Improvement</t>
  </si>
  <si>
    <t>Grounds Maintenance</t>
  </si>
  <si>
    <t>Electricity</t>
  </si>
  <si>
    <t>Gas</t>
  </si>
  <si>
    <t>Rates</t>
  </si>
  <si>
    <t>Water Rates</t>
  </si>
  <si>
    <t>Contract Cleaning</t>
  </si>
  <si>
    <t>Refuse Collection</t>
  </si>
  <si>
    <t>Total Premises</t>
  </si>
  <si>
    <t>Transport</t>
  </si>
  <si>
    <t>Public Transport Allow</t>
  </si>
  <si>
    <t>Mileage Allow</t>
  </si>
  <si>
    <t>Total Transport</t>
  </si>
  <si>
    <t>Supplies &amp; Services</t>
  </si>
  <si>
    <t>Equip Purchase</t>
  </si>
  <si>
    <t>Equip Rental</t>
  </si>
  <si>
    <t>Equip R&amp;M</t>
  </si>
  <si>
    <t>Schools equip &gt; £2000</t>
  </si>
  <si>
    <t>Catering Equip</t>
  </si>
  <si>
    <t>Cleaning Equipment</t>
  </si>
  <si>
    <t>Furniture Purchase</t>
  </si>
  <si>
    <t>Materials</t>
  </si>
  <si>
    <t>Cleaning Materials</t>
  </si>
  <si>
    <t>Window cleaning</t>
  </si>
  <si>
    <t>SEN Non-Learning Resources</t>
  </si>
  <si>
    <t>Learning Resources</t>
  </si>
  <si>
    <t>SEN Curric</t>
  </si>
  <si>
    <t>Catering Consumables</t>
  </si>
  <si>
    <t>Catering Payments</t>
  </si>
  <si>
    <t>Free Meals SUbsidy</t>
  </si>
  <si>
    <t>clothing and uniform staff</t>
  </si>
  <si>
    <t>Clothing and Uniform pupils</t>
  </si>
  <si>
    <t>Printing and Design</t>
  </si>
  <si>
    <t>Photocopying</t>
  </si>
  <si>
    <t>Office Stationery</t>
  </si>
  <si>
    <t>Ref Books</t>
  </si>
  <si>
    <t>Consultant Fees</t>
  </si>
  <si>
    <t>Ext Prof Services Non-Curricu</t>
  </si>
  <si>
    <t>Ext proff Services curriculum</t>
  </si>
  <si>
    <t>Postage</t>
  </si>
  <si>
    <t>Telephones</t>
  </si>
  <si>
    <t>Computer Equipment</t>
  </si>
  <si>
    <t>Computer Consumables</t>
  </si>
  <si>
    <t>Computer Maintenance</t>
  </si>
  <si>
    <t>computer lines</t>
  </si>
  <si>
    <t>Computer Software Non Curric</t>
  </si>
  <si>
    <t>ICT Rsources - Purchases</t>
  </si>
  <si>
    <t>ICT Resources Consumables</t>
  </si>
  <si>
    <t>ICT Resources R&amp;M</t>
  </si>
  <si>
    <t>Computer Lines</t>
  </si>
  <si>
    <t>ICT Learning Resources</t>
  </si>
  <si>
    <t>ICT Resources Software Maintenance</t>
  </si>
  <si>
    <t>Refreshments</t>
  </si>
  <si>
    <t>Hospitality</t>
  </si>
  <si>
    <t>Subscriptions</t>
  </si>
  <si>
    <t>Governors Exp</t>
  </si>
  <si>
    <t>Publicity</t>
  </si>
  <si>
    <t>Licences</t>
  </si>
  <si>
    <t>Insurances</t>
  </si>
  <si>
    <t>Insurance - School Journeys</t>
  </si>
  <si>
    <t>Other Expenses</t>
  </si>
  <si>
    <t>ed visits</t>
  </si>
  <si>
    <t>Total Supplies &amp; Services</t>
  </si>
  <si>
    <t>Third Party Payments</t>
  </si>
  <si>
    <t>Reading BC</t>
  </si>
  <si>
    <t>Total Third Party Payments</t>
  </si>
  <si>
    <t>Central Services</t>
  </si>
  <si>
    <t>Financial Services Recharge</t>
  </si>
  <si>
    <t>premises insurance buy back</t>
  </si>
  <si>
    <t>liability ins buy back</t>
  </si>
  <si>
    <t>IT Services Recharge</t>
  </si>
  <si>
    <t>Personnel Services Recharge</t>
  </si>
  <si>
    <t>Health &amp; Safety Recharge</t>
  </si>
  <si>
    <t>valuers services</t>
  </si>
  <si>
    <t>Legal Services Recharge</t>
  </si>
  <si>
    <t>Contract Man Buy Back</t>
  </si>
  <si>
    <t>Services to Pupils Recharge</t>
  </si>
  <si>
    <t>LEA Prof Services Curric</t>
  </si>
  <si>
    <t>LEA Prof Services</t>
  </si>
  <si>
    <t>Governor Services</t>
  </si>
  <si>
    <t>Broadband Services</t>
  </si>
  <si>
    <t>Total Central Services</t>
  </si>
  <si>
    <t>TOTAL EXPENDITURE</t>
  </si>
  <si>
    <t>Income</t>
  </si>
  <si>
    <t>Gov Grants</t>
  </si>
  <si>
    <t>PE Grant</t>
  </si>
  <si>
    <t>Universal Infant Free School Meal Grant</t>
  </si>
  <si>
    <t>Pupil Premium Grant</t>
  </si>
  <si>
    <t xml:space="preserve">Other Grants </t>
  </si>
  <si>
    <t>RB of Windsor and Maidenhead</t>
  </si>
  <si>
    <t>Donations/Private Funds</t>
  </si>
  <si>
    <t>Other Grants</t>
  </si>
  <si>
    <t>Sale of Goods</t>
  </si>
  <si>
    <t>Sale of Services</t>
  </si>
  <si>
    <t>reimbursement of support</t>
  </si>
  <si>
    <t>REimbursement supply</t>
  </si>
  <si>
    <t>Insurance refunds other</t>
  </si>
  <si>
    <t>Lettings Income</t>
  </si>
  <si>
    <t>TOTAL INCOME</t>
  </si>
  <si>
    <t>TOTAL COST CENTRE BUDGET</t>
  </si>
  <si>
    <t>Parental Contributions</t>
  </si>
  <si>
    <t>Other Income</t>
  </si>
  <si>
    <t>Apprent Levey teachers</t>
  </si>
  <si>
    <t>Apprent Levy Supply</t>
  </si>
  <si>
    <t>Apprent Levey TA</t>
  </si>
  <si>
    <t>Superan Deficit TWA</t>
  </si>
  <si>
    <t>Apprent Levy TWA</t>
  </si>
  <si>
    <t>Apprent Levy Premises</t>
  </si>
  <si>
    <t>Apprent Levy Admin</t>
  </si>
  <si>
    <t>Apprent Levy LC</t>
  </si>
  <si>
    <t>Oil</t>
  </si>
  <si>
    <t>Computer Software Maintenance</t>
  </si>
  <si>
    <t>De-delegated Deduction</t>
  </si>
  <si>
    <t>EYFS PP</t>
  </si>
  <si>
    <t>Comment</t>
  </si>
  <si>
    <t>Mat leave corre (booked to Juniors in error)</t>
  </si>
  <si>
    <t xml:space="preserve">Superan costs where not correct for Junior staff and did not come through in SIMs initially </t>
  </si>
  <si>
    <t>Includes spend for 2days a week from Jan (yr4 class)</t>
  </si>
  <si>
    <t xml:space="preserve">Includes agency cover, 3 days a week for yr4 class and 2 days a week for yr 1 class not original in budget, originally teacher costs. Comm also inc known PPA suppy reg from Jan but need further cont spend </t>
  </si>
  <si>
    <t>Mat leave reimb (430) and One teacher leaving saves £2685</t>
  </si>
  <si>
    <t>will be countered by payments received from Parents and PTA  and transfer from private fund. Commi is Yr 6 Residential</t>
  </si>
  <si>
    <t>Underestimated the website redesign and annual licence costs.</t>
  </si>
  <si>
    <t>Lower UIFSM grant</t>
  </si>
  <si>
    <t>lower PP grant</t>
  </si>
  <si>
    <t>NLE grant</t>
  </si>
  <si>
    <t>EYFS PP grant</t>
  </si>
  <si>
    <t>Staff absence move to cover Agency costs.</t>
  </si>
  <si>
    <t>Balance After Virement</t>
  </si>
  <si>
    <t>Vire Change to Budget</t>
  </si>
  <si>
    <t xml:space="preserve">Junior Balance Remaining </t>
  </si>
  <si>
    <t>Net deductio of £13100</t>
  </si>
  <si>
    <t>Known Exp Changes</t>
  </si>
  <si>
    <t>PGL Income</t>
  </si>
  <si>
    <t>Junior Budget</t>
  </si>
  <si>
    <t>Some errors to be corrected (this value includes amendments)</t>
  </si>
  <si>
    <t>Once corrected assume it will be transferred to CTPS.</t>
  </si>
  <si>
    <t>CTP</t>
  </si>
  <si>
    <t>CTP +CJS</t>
  </si>
  <si>
    <t>Budgets</t>
  </si>
  <si>
    <t>CTJ</t>
  </si>
  <si>
    <t>Carry Forward</t>
  </si>
  <si>
    <t>Budget Minus Carry Forward</t>
  </si>
  <si>
    <t>Current Balance</t>
  </si>
  <si>
    <t xml:space="preserve">Grant from gov for pay rise (£9887) plus correction for mat leave(£3469) . Additional teacher costs of £6544 for Nov/Dec inc in commit. </t>
  </si>
  <si>
    <t>High needs add budget transfer to Tas line</t>
  </si>
  <si>
    <t xml:space="preserve">Nursery Autumn term -£13200, Spring term ext decrease of -£9400 Numbers lower. Pupil no.s onlyn increased by 6 no add funding. KS1 class size allocation gives increase of apprx £5500 this term plus £4000 next term. </t>
  </si>
  <si>
    <t>vire to NI line</t>
  </si>
  <si>
    <t>Add 42.25 hours above budgetted added for additional support, inc high needs. Add needs in school requiring add support. Received add £7792 in August for high needs so need to vire this from cont. Currently recruiting to two posts so further £6000 plus cont for OT £2000. Also looking to increase TAs for add needs so add further £5000</t>
  </si>
  <si>
    <t>School Direct £7500. Iother training needs require mainly supply cover. Vire costs to cover.</t>
  </si>
  <si>
    <t>Comm include £4000 cont. Many areas planeed covered by amalgamation.</t>
  </si>
  <si>
    <t>Overspend PE uniform.</t>
  </si>
  <si>
    <t>New board for SEN room looking at quotes.</t>
  </si>
  <si>
    <t>2 Days additional IT support</t>
  </si>
  <si>
    <t>TOTAL CONTINGENCY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</si>
</sst>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£&quot;#,##0;[Red]\-&quot;£&quot;#,##0"/>
    <numFmt numFmtId="164" formatCode="&quot;£&quot;#,##0"/>
    <numFmt numFmtId="165" formatCode="&quot;£&quot;#,##0.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9">
    <xf numFmtId="0" fontId="0" fillId="0" borderId="0" xfId="0"/>
    <xf numFmtId="0" fontId="16" fillId="0" borderId="0" xfId="0" applyFont="1"/>
    <xf numFmtId="164" fontId="0" fillId="0" borderId="0" xfId="0" applyNumberFormat="1"/>
    <xf numFmtId="164" fontId="16" fillId="0" borderId="0" xfId="0" applyNumberFormat="1" applyFont="1"/>
    <xf numFmtId="0" fontId="16" fillId="0" borderId="0" xfId="0" applyFont="1" applyAlignment="1">
      <alignment wrapText="1"/>
    </xf>
    <xf numFmtId="0" fontId="0" fillId="0" borderId="0" xfId="0" applyAlignment="1">
      <alignment wrapText="1"/>
    </xf>
    <xf numFmtId="6" fontId="0" fillId="0" borderId="0" xfId="0" applyNumberFormat="1"/>
    <xf numFmtId="0" fontId="0" fillId="0" borderId="0" xfId="0" applyFill="1" applyAlignment="1">
      <alignment wrapText="1"/>
    </xf>
    <xf numFmtId="0" fontId="0" fillId="0" borderId="0" xfId="0" applyFill="1"/>
    <xf numFmtId="6" fontId="0" fillId="0" borderId="0" xfId="0" applyNumberFormat="1" applyFill="1"/>
    <xf numFmtId="0" fontId="16" fillId="0" borderId="0" xfId="0" applyFont="1" applyFill="1" applyAlignment="1">
      <alignment wrapText="1"/>
    </xf>
    <xf numFmtId="6" fontId="16" fillId="0" borderId="0" xfId="0" applyNumberFormat="1" applyFont="1" applyFill="1"/>
    <xf numFmtId="6" fontId="16" fillId="0" borderId="0" xfId="0" applyNumberFormat="1" applyFont="1"/>
    <xf numFmtId="6" fontId="0" fillId="0" borderId="0" xfId="0" applyNumberFormat="1" applyAlignment="1">
      <alignment wrapText="1"/>
    </xf>
    <xf numFmtId="6" fontId="0" fillId="0" borderId="0" xfId="0" applyNumberFormat="1" applyFill="1" applyAlignment="1">
      <alignment wrapText="1"/>
    </xf>
    <xf numFmtId="6" fontId="16" fillId="0" borderId="0" xfId="0" applyNumberFormat="1" applyFont="1" applyAlignment="1">
      <alignment wrapText="1"/>
    </xf>
    <xf numFmtId="9" fontId="0" fillId="0" borderId="0" xfId="0" applyNumberFormat="1"/>
    <xf numFmtId="165" fontId="0" fillId="0" borderId="0" xfId="0" applyNumberFormat="1"/>
    <xf numFmtId="164" fontId="0" fillId="0" borderId="0" xfId="0" applyNumberFormat="1" applyFo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02"/>
  <sheetViews>
    <sheetView tabSelected="1" topLeftCell="A159" zoomScaleNormal="100" workbookViewId="0">
      <selection activeCell="J185" sqref="J185"/>
    </sheetView>
  </sheetViews>
  <sheetFormatPr defaultRowHeight="15" x14ac:dyDescent="0.25"/>
  <cols>
    <col min="1" max="1" width="32.5703125" customWidth="1"/>
    <col min="2" max="3" width="11" customWidth="1"/>
    <col min="4" max="4" width="10.85546875" customWidth="1"/>
    <col min="5" max="6" width="11.28515625" customWidth="1"/>
    <col min="7" max="7" width="11.140625" customWidth="1"/>
    <col min="8" max="8" width="14.7109375" customWidth="1"/>
    <col min="9" max="9" width="13.85546875" customWidth="1"/>
    <col min="10" max="10" width="45.5703125" customWidth="1"/>
    <col min="13" max="13" width="18.5703125" customWidth="1"/>
  </cols>
  <sheetData>
    <row r="1" spans="1:13" x14ac:dyDescent="0.25"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181</v>
      </c>
      <c r="I1" s="1" t="s">
        <v>4</v>
      </c>
      <c r="J1" s="1" t="s">
        <v>164</v>
      </c>
      <c r="K1" s="1" t="s">
        <v>178</v>
      </c>
      <c r="L1" s="1" t="s">
        <v>177</v>
      </c>
    </row>
    <row r="2" spans="1:13" ht="75" x14ac:dyDescent="0.25">
      <c r="A2" s="1" t="s">
        <v>6</v>
      </c>
      <c r="B2" s="3">
        <v>76902</v>
      </c>
      <c r="C2" s="3">
        <v>0</v>
      </c>
      <c r="D2" s="3">
        <v>0</v>
      </c>
      <c r="E2" s="3">
        <v>0</v>
      </c>
      <c r="F2" s="3">
        <v>76902</v>
      </c>
      <c r="G2" s="1">
        <v>100</v>
      </c>
      <c r="H2" s="15">
        <v>13100</v>
      </c>
      <c r="I2" s="3">
        <f>F2-H2</f>
        <v>63802</v>
      </c>
      <c r="J2" s="5" t="s">
        <v>195</v>
      </c>
      <c r="K2" s="6">
        <v>-7750</v>
      </c>
      <c r="L2" s="2">
        <f>I2+K2</f>
        <v>56052</v>
      </c>
      <c r="M2" s="5" t="s">
        <v>194</v>
      </c>
    </row>
    <row r="3" spans="1:13" x14ac:dyDescent="0.25">
      <c r="B3" s="2"/>
      <c r="C3" s="2"/>
      <c r="D3" s="2"/>
      <c r="E3" s="2"/>
      <c r="F3" s="2"/>
      <c r="H3" s="4"/>
      <c r="J3" t="s">
        <v>180</v>
      </c>
    </row>
    <row r="4" spans="1:13" x14ac:dyDescent="0.25">
      <c r="A4" s="1" t="s">
        <v>7</v>
      </c>
      <c r="B4" s="2"/>
      <c r="C4" s="2"/>
      <c r="D4" s="2"/>
      <c r="E4" s="2"/>
      <c r="F4" s="2"/>
      <c r="H4" s="4"/>
    </row>
    <row r="5" spans="1:13" ht="45" x14ac:dyDescent="0.25">
      <c r="A5" t="s">
        <v>8</v>
      </c>
      <c r="B5" s="2">
        <v>677640</v>
      </c>
      <c r="C5" s="2">
        <v>361178.91</v>
      </c>
      <c r="D5" s="2">
        <v>316691.17</v>
      </c>
      <c r="E5" s="2">
        <v>677870.07999999996</v>
      </c>
      <c r="F5" s="2">
        <v>-230.08</v>
      </c>
      <c r="G5">
        <v>-0.03</v>
      </c>
      <c r="H5" s="13">
        <v>-13356</v>
      </c>
      <c r="I5" s="2">
        <f t="shared" ref="I5:I44" si="0">F5-H5</f>
        <v>13125.92</v>
      </c>
      <c r="J5" s="5" t="s">
        <v>193</v>
      </c>
      <c r="K5" s="6">
        <v>-11000</v>
      </c>
      <c r="L5" s="2">
        <f>I5+K5</f>
        <v>2125.92</v>
      </c>
    </row>
    <row r="6" spans="1:13" x14ac:dyDescent="0.25">
      <c r="A6" t="s">
        <v>9</v>
      </c>
      <c r="B6" s="2">
        <v>67715</v>
      </c>
      <c r="C6" s="2">
        <v>37151.75</v>
      </c>
      <c r="D6" s="2">
        <v>31861.64</v>
      </c>
      <c r="E6" s="2">
        <v>69013.39</v>
      </c>
      <c r="F6" s="2">
        <v>-1298.3900000000001</v>
      </c>
      <c r="G6">
        <v>-1.92</v>
      </c>
      <c r="H6" s="14">
        <v>-439</v>
      </c>
      <c r="I6" s="2">
        <f t="shared" si="0"/>
        <v>-859.3900000000001</v>
      </c>
      <c r="J6" t="s">
        <v>165</v>
      </c>
      <c r="K6" s="6">
        <v>1000</v>
      </c>
      <c r="L6" s="2">
        <f>I6+K6</f>
        <v>140.6099999999999</v>
      </c>
    </row>
    <row r="7" spans="1:13" x14ac:dyDescent="0.25">
      <c r="A7" t="s">
        <v>10</v>
      </c>
      <c r="B7" s="2">
        <v>647</v>
      </c>
      <c r="C7" s="2">
        <v>0</v>
      </c>
      <c r="D7" s="2">
        <v>97.2</v>
      </c>
      <c r="E7" s="2">
        <v>97.2</v>
      </c>
      <c r="F7" s="2">
        <v>549.79999999999995</v>
      </c>
      <c r="G7">
        <v>84.98</v>
      </c>
      <c r="H7" s="7"/>
      <c r="I7" s="2">
        <f t="shared" si="0"/>
        <v>549.79999999999995</v>
      </c>
    </row>
    <row r="8" spans="1:13" ht="30" x14ac:dyDescent="0.25">
      <c r="A8" t="s">
        <v>11</v>
      </c>
      <c r="B8" s="2">
        <v>110805</v>
      </c>
      <c r="C8" s="2">
        <v>59233.34</v>
      </c>
      <c r="D8" s="2">
        <v>51967.67</v>
      </c>
      <c r="E8" s="2">
        <v>111201.01</v>
      </c>
      <c r="F8" s="2">
        <v>-396.01</v>
      </c>
      <c r="G8">
        <v>-0.36</v>
      </c>
      <c r="H8" s="14">
        <v>-3115</v>
      </c>
      <c r="I8" s="2">
        <f t="shared" si="0"/>
        <v>2718.99</v>
      </c>
      <c r="J8" s="13" t="s">
        <v>169</v>
      </c>
      <c r="K8" s="6">
        <v>-1000</v>
      </c>
      <c r="L8" s="2">
        <f>I8+K8</f>
        <v>1718.9899999999998</v>
      </c>
      <c r="M8" t="s">
        <v>196</v>
      </c>
    </row>
    <row r="9" spans="1:13" x14ac:dyDescent="0.25">
      <c r="A9" t="s">
        <v>152</v>
      </c>
      <c r="B9" s="2">
        <v>3378</v>
      </c>
      <c r="C9" s="2">
        <v>0</v>
      </c>
      <c r="D9" s="2">
        <v>1573</v>
      </c>
      <c r="E9" s="2">
        <v>1573</v>
      </c>
      <c r="F9" s="2">
        <v>1805</v>
      </c>
      <c r="G9">
        <v>53.43</v>
      </c>
      <c r="H9" s="14">
        <v>-13</v>
      </c>
      <c r="I9" s="2">
        <f t="shared" si="0"/>
        <v>1818</v>
      </c>
    </row>
    <row r="10" spans="1:13" ht="30" x14ac:dyDescent="0.25">
      <c r="A10" t="s">
        <v>12</v>
      </c>
      <c r="B10" s="2">
        <v>17000</v>
      </c>
      <c r="C10" s="2">
        <v>10800</v>
      </c>
      <c r="D10" s="2">
        <v>993.58</v>
      </c>
      <c r="E10" s="2">
        <v>11793.58</v>
      </c>
      <c r="F10" s="2">
        <v>5206.42</v>
      </c>
      <c r="G10">
        <v>30.63</v>
      </c>
      <c r="H10" s="7"/>
      <c r="I10" s="2">
        <f t="shared" si="0"/>
        <v>5206.42</v>
      </c>
      <c r="J10" s="5" t="s">
        <v>167</v>
      </c>
      <c r="K10" s="6">
        <v>-4000</v>
      </c>
      <c r="L10" s="2">
        <f>I10+K10</f>
        <v>1206.42</v>
      </c>
    </row>
    <row r="11" spans="1:13" x14ac:dyDescent="0.25">
      <c r="A11" t="s">
        <v>13</v>
      </c>
      <c r="B11" s="2">
        <v>2000</v>
      </c>
      <c r="C11" s="2">
        <v>0</v>
      </c>
      <c r="D11" s="2">
        <v>109.73</v>
      </c>
      <c r="E11" s="2">
        <v>109.73</v>
      </c>
      <c r="F11" s="2">
        <v>1890.27</v>
      </c>
      <c r="G11">
        <v>94.51</v>
      </c>
      <c r="H11" s="7"/>
      <c r="I11" s="2">
        <f t="shared" si="0"/>
        <v>1890.27</v>
      </c>
    </row>
    <row r="12" spans="1:13" x14ac:dyDescent="0.25">
      <c r="A12" t="s">
        <v>14</v>
      </c>
      <c r="B12" s="2">
        <v>4000</v>
      </c>
      <c r="C12" s="2">
        <v>0</v>
      </c>
      <c r="D12" s="2">
        <v>200</v>
      </c>
      <c r="E12" s="2">
        <v>200</v>
      </c>
      <c r="F12" s="2">
        <v>3800</v>
      </c>
      <c r="G12">
        <v>95</v>
      </c>
      <c r="H12" s="7"/>
      <c r="I12" s="2">
        <f t="shared" si="0"/>
        <v>3800</v>
      </c>
      <c r="K12" s="6">
        <v>-2500</v>
      </c>
      <c r="L12" s="2">
        <f>I12+K12</f>
        <v>1300</v>
      </c>
    </row>
    <row r="13" spans="1:13" x14ac:dyDescent="0.25">
      <c r="A13" t="s">
        <v>153</v>
      </c>
      <c r="B13" s="2">
        <v>0</v>
      </c>
      <c r="C13" s="2">
        <v>0</v>
      </c>
      <c r="D13" s="2">
        <v>6.05</v>
      </c>
      <c r="E13" s="2">
        <v>6.05</v>
      </c>
      <c r="F13" s="2">
        <v>-6.05</v>
      </c>
      <c r="G13">
        <v>0</v>
      </c>
      <c r="H13" s="7"/>
      <c r="I13" s="2">
        <f t="shared" si="0"/>
        <v>-6.05</v>
      </c>
    </row>
    <row r="14" spans="1:13" ht="75" x14ac:dyDescent="0.25">
      <c r="A14" t="s">
        <v>15</v>
      </c>
      <c r="B14" s="2">
        <v>49000</v>
      </c>
      <c r="C14" s="2">
        <v>40193.4</v>
      </c>
      <c r="D14" s="2">
        <v>16630.61</v>
      </c>
      <c r="E14" s="2">
        <v>56824.01</v>
      </c>
      <c r="F14" s="2">
        <v>-7824.01</v>
      </c>
      <c r="G14">
        <v>-15.97</v>
      </c>
      <c r="H14" s="14">
        <v>4000</v>
      </c>
      <c r="I14" s="2">
        <f t="shared" si="0"/>
        <v>-11824.01</v>
      </c>
      <c r="J14" s="5" t="s">
        <v>168</v>
      </c>
      <c r="K14" s="6">
        <v>12000</v>
      </c>
      <c r="L14" s="2">
        <f>I14+K14</f>
        <v>175.98999999999978</v>
      </c>
    </row>
    <row r="15" spans="1:13" ht="120" x14ac:dyDescent="0.25">
      <c r="A15" t="s">
        <v>16</v>
      </c>
      <c r="B15" s="2">
        <v>214965</v>
      </c>
      <c r="C15" s="2">
        <v>108199.61</v>
      </c>
      <c r="D15" s="2">
        <v>113885.34</v>
      </c>
      <c r="E15" s="2">
        <v>222084.95</v>
      </c>
      <c r="F15" s="2">
        <v>-7119.95</v>
      </c>
      <c r="G15">
        <v>-3.31</v>
      </c>
      <c r="H15" s="14">
        <v>13000</v>
      </c>
      <c r="I15" s="2">
        <f t="shared" si="0"/>
        <v>-20119.95</v>
      </c>
      <c r="J15" s="5" t="s">
        <v>197</v>
      </c>
      <c r="K15" s="6">
        <v>20000</v>
      </c>
      <c r="L15" s="2">
        <f>I15+K15</f>
        <v>-119.95000000000073</v>
      </c>
    </row>
    <row r="16" spans="1:13" x14ac:dyDescent="0.25">
      <c r="A16" t="s">
        <v>17</v>
      </c>
      <c r="B16" s="2">
        <v>9278</v>
      </c>
      <c r="C16" s="2">
        <v>3939.45</v>
      </c>
      <c r="D16" s="2">
        <v>4388.54</v>
      </c>
      <c r="E16" s="2">
        <v>8327.99</v>
      </c>
      <c r="F16" s="2">
        <v>950.01</v>
      </c>
      <c r="G16">
        <v>10.24</v>
      </c>
      <c r="H16" s="7"/>
      <c r="I16" s="2">
        <f t="shared" si="0"/>
        <v>950.01</v>
      </c>
    </row>
    <row r="17" spans="1:12" ht="30" x14ac:dyDescent="0.25">
      <c r="A17" t="s">
        <v>18</v>
      </c>
      <c r="B17" s="2">
        <v>23351</v>
      </c>
      <c r="C17" s="2">
        <v>14933.2</v>
      </c>
      <c r="D17" s="2">
        <v>14313.46</v>
      </c>
      <c r="E17" s="2">
        <v>29246.66</v>
      </c>
      <c r="F17" s="2">
        <v>-5895.66</v>
      </c>
      <c r="G17">
        <v>-25.25</v>
      </c>
      <c r="H17" s="7"/>
      <c r="I17" s="2">
        <f t="shared" si="0"/>
        <v>-5895.66</v>
      </c>
      <c r="J17" s="5" t="s">
        <v>166</v>
      </c>
      <c r="K17" s="6">
        <v>6000</v>
      </c>
      <c r="L17" s="2">
        <f>I17+K17</f>
        <v>104.34000000000015</v>
      </c>
    </row>
    <row r="18" spans="1:12" x14ac:dyDescent="0.25">
      <c r="A18" t="s">
        <v>19</v>
      </c>
      <c r="B18" s="2">
        <v>9408</v>
      </c>
      <c r="C18" s="2">
        <v>0</v>
      </c>
      <c r="D18" s="2">
        <v>9618.25</v>
      </c>
      <c r="E18" s="2">
        <v>9618.25</v>
      </c>
      <c r="F18" s="2">
        <v>-210.25</v>
      </c>
      <c r="G18">
        <v>-2.23</v>
      </c>
      <c r="I18" s="2">
        <f t="shared" si="0"/>
        <v>-210.25</v>
      </c>
    </row>
    <row r="19" spans="1:12" x14ac:dyDescent="0.25">
      <c r="A19" t="s">
        <v>154</v>
      </c>
      <c r="B19" s="2">
        <v>1074</v>
      </c>
      <c r="C19" s="2">
        <v>0</v>
      </c>
      <c r="D19" s="2">
        <v>568.97</v>
      </c>
      <c r="E19" s="2">
        <v>568.97</v>
      </c>
      <c r="F19" s="2">
        <v>505.03</v>
      </c>
      <c r="G19">
        <v>47.02</v>
      </c>
      <c r="H19" s="5"/>
      <c r="I19" s="2">
        <f t="shared" si="0"/>
        <v>505.03</v>
      </c>
    </row>
    <row r="20" spans="1:12" x14ac:dyDescent="0.25">
      <c r="A20" t="s">
        <v>20</v>
      </c>
      <c r="B20" s="2">
        <v>0</v>
      </c>
      <c r="C20" s="2">
        <v>0</v>
      </c>
      <c r="D20" s="2">
        <v>0</v>
      </c>
      <c r="E20" s="2">
        <v>0</v>
      </c>
      <c r="F20" s="2">
        <v>0</v>
      </c>
      <c r="G20">
        <v>0</v>
      </c>
      <c r="H20" s="5"/>
      <c r="I20" s="2">
        <f t="shared" si="0"/>
        <v>0</v>
      </c>
    </row>
    <row r="21" spans="1:12" x14ac:dyDescent="0.25">
      <c r="A21" t="s">
        <v>21</v>
      </c>
      <c r="B21" s="2">
        <v>0</v>
      </c>
      <c r="C21" s="2">
        <v>0</v>
      </c>
      <c r="D21" s="2">
        <v>0</v>
      </c>
      <c r="E21" s="2">
        <v>0</v>
      </c>
      <c r="F21" s="2">
        <v>0</v>
      </c>
      <c r="G21">
        <v>0</v>
      </c>
      <c r="H21" s="5"/>
      <c r="I21" s="2">
        <f t="shared" si="0"/>
        <v>0</v>
      </c>
    </row>
    <row r="22" spans="1:12" x14ac:dyDescent="0.25">
      <c r="A22" t="s">
        <v>22</v>
      </c>
      <c r="B22" s="2">
        <v>0</v>
      </c>
      <c r="C22" s="2">
        <v>0</v>
      </c>
      <c r="D22" s="2">
        <v>0</v>
      </c>
      <c r="E22" s="2">
        <v>0</v>
      </c>
      <c r="F22" s="2">
        <v>0</v>
      </c>
      <c r="G22">
        <v>0</v>
      </c>
      <c r="H22" s="5"/>
      <c r="I22" s="2">
        <f t="shared" si="0"/>
        <v>0</v>
      </c>
    </row>
    <row r="23" spans="1:12" x14ac:dyDescent="0.25">
      <c r="A23" t="s">
        <v>155</v>
      </c>
      <c r="B23" s="2">
        <v>271</v>
      </c>
      <c r="C23" s="2">
        <v>0</v>
      </c>
      <c r="D23" s="2">
        <v>276.5</v>
      </c>
      <c r="E23" s="2">
        <v>276.5</v>
      </c>
      <c r="F23" s="2">
        <v>-5.5</v>
      </c>
      <c r="G23">
        <v>-2.0299999999999998</v>
      </c>
      <c r="H23" s="5"/>
      <c r="I23" s="2">
        <f t="shared" si="0"/>
        <v>-5.5</v>
      </c>
    </row>
    <row r="24" spans="1:12" x14ac:dyDescent="0.25">
      <c r="A24" t="s">
        <v>156</v>
      </c>
      <c r="B24" s="2">
        <v>0</v>
      </c>
      <c r="C24" s="2">
        <v>0</v>
      </c>
      <c r="D24" s="2">
        <v>0</v>
      </c>
      <c r="E24" s="2">
        <v>0</v>
      </c>
      <c r="F24" s="2">
        <v>0</v>
      </c>
      <c r="G24">
        <v>0</v>
      </c>
      <c r="H24" s="5"/>
      <c r="I24" s="2">
        <f t="shared" si="0"/>
        <v>0</v>
      </c>
    </row>
    <row r="25" spans="1:12" x14ac:dyDescent="0.25">
      <c r="A25" t="s">
        <v>23</v>
      </c>
      <c r="B25" s="2">
        <v>19789</v>
      </c>
      <c r="C25" s="2">
        <v>10520.42</v>
      </c>
      <c r="D25" s="2">
        <v>8687.44</v>
      </c>
      <c r="E25" s="2">
        <v>19207.86</v>
      </c>
      <c r="F25" s="2">
        <v>581.14</v>
      </c>
      <c r="G25">
        <v>2.94</v>
      </c>
      <c r="H25" s="5"/>
      <c r="I25" s="2">
        <f t="shared" si="0"/>
        <v>581.14</v>
      </c>
    </row>
    <row r="26" spans="1:12" x14ac:dyDescent="0.25">
      <c r="A26" t="s">
        <v>24</v>
      </c>
      <c r="B26" s="2">
        <v>0</v>
      </c>
      <c r="C26" s="2">
        <v>0</v>
      </c>
      <c r="D26" s="2">
        <v>0</v>
      </c>
      <c r="E26" s="2">
        <v>0</v>
      </c>
      <c r="F26" s="2">
        <v>0</v>
      </c>
      <c r="G26">
        <v>0</v>
      </c>
      <c r="H26" s="5"/>
      <c r="I26" s="2">
        <f t="shared" si="0"/>
        <v>0</v>
      </c>
    </row>
    <row r="27" spans="1:12" x14ac:dyDescent="0.25">
      <c r="A27" t="s">
        <v>25</v>
      </c>
      <c r="B27" s="2">
        <v>2236</v>
      </c>
      <c r="C27" s="2">
        <v>967.43</v>
      </c>
      <c r="D27" s="2">
        <v>871.69</v>
      </c>
      <c r="E27" s="2">
        <v>1839.12</v>
      </c>
      <c r="F27" s="2">
        <v>396.88</v>
      </c>
      <c r="G27">
        <v>17.75</v>
      </c>
      <c r="H27" s="5"/>
      <c r="I27" s="2">
        <f t="shared" si="0"/>
        <v>396.88</v>
      </c>
    </row>
    <row r="28" spans="1:12" x14ac:dyDescent="0.25">
      <c r="A28" t="s">
        <v>26</v>
      </c>
      <c r="B28" s="2">
        <v>2671</v>
      </c>
      <c r="C28" s="2">
        <v>1504.42</v>
      </c>
      <c r="D28" s="2">
        <v>1295.42</v>
      </c>
      <c r="E28" s="2">
        <v>2799.84</v>
      </c>
      <c r="F28" s="2">
        <v>-128.84</v>
      </c>
      <c r="G28">
        <v>-4.82</v>
      </c>
      <c r="H28" s="5"/>
      <c r="I28" s="2">
        <f t="shared" si="0"/>
        <v>-128.84</v>
      </c>
    </row>
    <row r="29" spans="1:12" x14ac:dyDescent="0.25">
      <c r="A29" t="s">
        <v>27</v>
      </c>
      <c r="B29" s="2">
        <v>912</v>
      </c>
      <c r="C29" s="2">
        <v>0</v>
      </c>
      <c r="D29" s="2">
        <v>932.17</v>
      </c>
      <c r="E29" s="2">
        <v>932.17</v>
      </c>
      <c r="F29" s="2">
        <v>-20.170000000000002</v>
      </c>
      <c r="G29">
        <v>-2.21</v>
      </c>
      <c r="H29" s="5"/>
      <c r="I29" s="2">
        <f t="shared" si="0"/>
        <v>-20.170000000000002</v>
      </c>
    </row>
    <row r="30" spans="1:12" x14ac:dyDescent="0.25">
      <c r="A30" t="s">
        <v>157</v>
      </c>
      <c r="B30" s="2">
        <v>98</v>
      </c>
      <c r="C30" s="2">
        <v>0</v>
      </c>
      <c r="D30" s="2">
        <v>45.28</v>
      </c>
      <c r="E30" s="2">
        <v>45.28</v>
      </c>
      <c r="F30" s="2">
        <v>52.72</v>
      </c>
      <c r="G30">
        <v>53.8</v>
      </c>
      <c r="H30" s="5"/>
      <c r="I30" s="2">
        <f t="shared" si="0"/>
        <v>52.72</v>
      </c>
    </row>
    <row r="31" spans="1:12" x14ac:dyDescent="0.25">
      <c r="A31" t="s">
        <v>28</v>
      </c>
      <c r="B31" s="2">
        <v>72189</v>
      </c>
      <c r="C31" s="2">
        <v>30438.01</v>
      </c>
      <c r="D31" s="2">
        <v>36630.639999999999</v>
      </c>
      <c r="E31" s="2">
        <v>67068.649999999994</v>
      </c>
      <c r="F31" s="2">
        <v>5120.3500000000004</v>
      </c>
      <c r="G31">
        <v>7.09</v>
      </c>
      <c r="H31" s="5"/>
      <c r="I31" s="2">
        <f t="shared" si="0"/>
        <v>5120.3500000000004</v>
      </c>
    </row>
    <row r="32" spans="1:12" x14ac:dyDescent="0.25">
      <c r="A32" t="s">
        <v>29</v>
      </c>
      <c r="B32" s="2">
        <v>0</v>
      </c>
      <c r="C32" s="2">
        <v>0</v>
      </c>
      <c r="D32" s="2">
        <v>0</v>
      </c>
      <c r="E32" s="2">
        <v>0</v>
      </c>
      <c r="F32" s="2">
        <v>0</v>
      </c>
      <c r="G32">
        <v>0</v>
      </c>
      <c r="H32" s="5"/>
      <c r="I32" s="2">
        <f t="shared" si="0"/>
        <v>0</v>
      </c>
    </row>
    <row r="33" spans="1:10" x14ac:dyDescent="0.25">
      <c r="A33" t="s">
        <v>30</v>
      </c>
      <c r="B33" s="2">
        <v>2843</v>
      </c>
      <c r="C33" s="2">
        <v>2163.89</v>
      </c>
      <c r="D33" s="2">
        <v>2786.05</v>
      </c>
      <c r="E33" s="2">
        <v>4949.9399999999996</v>
      </c>
      <c r="F33" s="2">
        <v>-2106.94</v>
      </c>
      <c r="G33">
        <v>-74.11</v>
      </c>
      <c r="H33" s="5"/>
      <c r="I33" s="2">
        <f t="shared" si="0"/>
        <v>-2106.94</v>
      </c>
    </row>
    <row r="34" spans="1:10" x14ac:dyDescent="0.25">
      <c r="A34" t="s">
        <v>31</v>
      </c>
      <c r="B34" s="2">
        <v>9745</v>
      </c>
      <c r="C34" s="2">
        <v>4250.04</v>
      </c>
      <c r="D34" s="2">
        <v>5132.5600000000004</v>
      </c>
      <c r="E34" s="2">
        <v>9382.6</v>
      </c>
      <c r="F34" s="2">
        <v>362.4</v>
      </c>
      <c r="G34">
        <v>3.72</v>
      </c>
      <c r="H34" s="5"/>
      <c r="I34" s="2">
        <f t="shared" si="0"/>
        <v>362.4</v>
      </c>
    </row>
    <row r="35" spans="1:10" x14ac:dyDescent="0.25">
      <c r="A35" t="s">
        <v>32</v>
      </c>
      <c r="B35" s="2">
        <v>4137</v>
      </c>
      <c r="C35" s="2">
        <v>0</v>
      </c>
      <c r="D35" s="2">
        <v>4228.67</v>
      </c>
      <c r="E35" s="2">
        <v>4228.67</v>
      </c>
      <c r="F35" s="2">
        <v>-91.67</v>
      </c>
      <c r="G35">
        <v>-2.2200000000000002</v>
      </c>
      <c r="H35" s="5"/>
      <c r="I35" s="2">
        <f t="shared" si="0"/>
        <v>-91.67</v>
      </c>
    </row>
    <row r="36" spans="1:10" x14ac:dyDescent="0.25">
      <c r="A36" t="s">
        <v>158</v>
      </c>
      <c r="B36" s="2">
        <v>360</v>
      </c>
      <c r="C36" s="2">
        <v>0</v>
      </c>
      <c r="D36" s="2">
        <v>194.88</v>
      </c>
      <c r="E36" s="2">
        <v>194.88</v>
      </c>
      <c r="F36" s="2">
        <v>165.12</v>
      </c>
      <c r="G36">
        <v>45.87</v>
      </c>
      <c r="H36" s="5"/>
      <c r="I36" s="2">
        <f t="shared" si="0"/>
        <v>165.12</v>
      </c>
    </row>
    <row r="37" spans="1:10" x14ac:dyDescent="0.25">
      <c r="A37" t="s">
        <v>33</v>
      </c>
      <c r="B37" s="2">
        <v>40729</v>
      </c>
      <c r="C37" s="2">
        <v>14585.67</v>
      </c>
      <c r="D37" s="2">
        <v>22290.78</v>
      </c>
      <c r="E37" s="2">
        <v>36876.449999999997</v>
      </c>
      <c r="F37" s="2">
        <v>3852.55</v>
      </c>
      <c r="G37">
        <v>9.4600000000000009</v>
      </c>
      <c r="H37" s="5"/>
      <c r="I37" s="2">
        <f t="shared" si="0"/>
        <v>3852.55</v>
      </c>
    </row>
    <row r="38" spans="1:10" x14ac:dyDescent="0.25">
      <c r="A38" t="s">
        <v>34</v>
      </c>
      <c r="B38" s="2">
        <v>500</v>
      </c>
      <c r="C38" s="2">
        <v>0</v>
      </c>
      <c r="D38" s="2">
        <v>0</v>
      </c>
      <c r="E38" s="2">
        <v>0</v>
      </c>
      <c r="F38" s="2">
        <v>500</v>
      </c>
      <c r="G38">
        <v>100</v>
      </c>
      <c r="H38" s="5"/>
      <c r="I38" s="2">
        <f t="shared" si="0"/>
        <v>500</v>
      </c>
    </row>
    <row r="39" spans="1:10" x14ac:dyDescent="0.25">
      <c r="A39" t="s">
        <v>35</v>
      </c>
      <c r="B39" s="2">
        <v>3087</v>
      </c>
      <c r="C39" s="2">
        <v>1371.39</v>
      </c>
      <c r="D39" s="2">
        <v>1970.37</v>
      </c>
      <c r="E39" s="2">
        <v>3341.76</v>
      </c>
      <c r="F39" s="2">
        <v>-254.76</v>
      </c>
      <c r="G39">
        <v>-8.25</v>
      </c>
      <c r="H39" s="5"/>
      <c r="I39" s="2">
        <f t="shared" si="0"/>
        <v>-254.76</v>
      </c>
    </row>
    <row r="40" spans="1:10" x14ac:dyDescent="0.25">
      <c r="A40" t="s">
        <v>36</v>
      </c>
      <c r="B40" s="2">
        <v>958</v>
      </c>
      <c r="C40" s="2">
        <v>0</v>
      </c>
      <c r="D40" s="2">
        <v>979.67</v>
      </c>
      <c r="E40" s="2">
        <v>979.67</v>
      </c>
      <c r="F40" s="2">
        <v>-21.67</v>
      </c>
      <c r="G40">
        <v>-2.2599999999999998</v>
      </c>
      <c r="H40" s="5"/>
      <c r="I40" s="2">
        <f t="shared" si="0"/>
        <v>-21.67</v>
      </c>
    </row>
    <row r="41" spans="1:10" x14ac:dyDescent="0.25">
      <c r="A41" t="s">
        <v>159</v>
      </c>
      <c r="B41" s="2">
        <v>203</v>
      </c>
      <c r="C41" s="2">
        <v>0</v>
      </c>
      <c r="D41" s="2">
        <v>110.96</v>
      </c>
      <c r="E41" s="2">
        <v>110.96</v>
      </c>
      <c r="F41" s="2">
        <v>92.04</v>
      </c>
      <c r="G41">
        <v>45.34</v>
      </c>
      <c r="H41" s="5"/>
      <c r="I41" s="2">
        <f t="shared" si="0"/>
        <v>92.04</v>
      </c>
    </row>
    <row r="42" spans="1:10" x14ac:dyDescent="0.25">
      <c r="A42" t="s">
        <v>37</v>
      </c>
      <c r="B42" s="2">
        <v>7087</v>
      </c>
      <c r="C42" s="2">
        <v>0</v>
      </c>
      <c r="D42" s="2">
        <v>6709.66</v>
      </c>
      <c r="E42" s="2">
        <v>6709.66</v>
      </c>
      <c r="F42" s="2">
        <v>377.34</v>
      </c>
      <c r="G42">
        <v>5.32</v>
      </c>
      <c r="H42" s="5"/>
      <c r="I42" s="2">
        <f t="shared" si="0"/>
        <v>377.34</v>
      </c>
    </row>
    <row r="43" spans="1:10" x14ac:dyDescent="0.25">
      <c r="A43" t="s">
        <v>38</v>
      </c>
      <c r="B43" s="2">
        <v>1000</v>
      </c>
      <c r="C43" s="2">
        <v>0</v>
      </c>
      <c r="D43" s="2">
        <v>114.24</v>
      </c>
      <c r="E43" s="2">
        <v>114.24</v>
      </c>
      <c r="F43" s="2">
        <v>885.76</v>
      </c>
      <c r="G43">
        <v>88.58</v>
      </c>
      <c r="H43" s="5"/>
      <c r="I43" s="2">
        <f t="shared" si="0"/>
        <v>885.76</v>
      </c>
    </row>
    <row r="44" spans="1:10" x14ac:dyDescent="0.25">
      <c r="A44" t="s">
        <v>39</v>
      </c>
      <c r="B44" s="2">
        <v>1210</v>
      </c>
      <c r="C44" s="2">
        <v>0</v>
      </c>
      <c r="D44" s="2">
        <v>1041.1300000000001</v>
      </c>
      <c r="E44" s="2">
        <v>1041.1300000000001</v>
      </c>
      <c r="F44" s="2">
        <v>168.87</v>
      </c>
      <c r="G44">
        <v>13.96</v>
      </c>
      <c r="H44" s="5"/>
      <c r="I44" s="2">
        <f t="shared" si="0"/>
        <v>168.87</v>
      </c>
    </row>
    <row r="45" spans="1:10" x14ac:dyDescent="0.25">
      <c r="B45" s="2"/>
      <c r="C45" s="2"/>
      <c r="D45" s="2"/>
      <c r="E45" s="2"/>
      <c r="F45" s="2"/>
      <c r="H45" s="7"/>
      <c r="I45" s="2"/>
    </row>
    <row r="46" spans="1:10" x14ac:dyDescent="0.25">
      <c r="A46" s="1" t="s">
        <v>40</v>
      </c>
      <c r="B46" s="3">
        <v>1360286</v>
      </c>
      <c r="C46" s="3">
        <v>701430.93</v>
      </c>
      <c r="D46" s="3">
        <v>657203.31999999995</v>
      </c>
      <c r="E46" s="3">
        <v>1358634.25</v>
      </c>
      <c r="F46" s="3">
        <v>1651.75</v>
      </c>
      <c r="G46" s="1">
        <v>0.12</v>
      </c>
      <c r="H46" s="4"/>
      <c r="I46" s="1"/>
      <c r="J46" s="1"/>
    </row>
    <row r="47" spans="1:10" x14ac:dyDescent="0.25">
      <c r="B47" s="2"/>
      <c r="C47" s="2"/>
      <c r="D47" s="2"/>
      <c r="E47" s="2"/>
      <c r="F47" s="2"/>
      <c r="H47" s="5"/>
    </row>
    <row r="48" spans="1:10" x14ac:dyDescent="0.25">
      <c r="A48" t="s">
        <v>41</v>
      </c>
      <c r="B48" s="2">
        <v>1500</v>
      </c>
      <c r="C48" s="2">
        <v>0</v>
      </c>
      <c r="D48" s="2">
        <v>278</v>
      </c>
      <c r="E48" s="2">
        <v>278</v>
      </c>
      <c r="F48" s="2">
        <v>1222</v>
      </c>
      <c r="G48">
        <v>81.47</v>
      </c>
      <c r="H48" s="5"/>
      <c r="I48" s="2">
        <f>F48-H48</f>
        <v>1222</v>
      </c>
    </row>
    <row r="49" spans="1:12" x14ac:dyDescent="0.25">
      <c r="A49" t="s">
        <v>42</v>
      </c>
      <c r="B49" s="2">
        <v>500</v>
      </c>
      <c r="C49" s="2">
        <v>0</v>
      </c>
      <c r="D49" s="2">
        <v>0</v>
      </c>
      <c r="E49" s="2">
        <v>0</v>
      </c>
      <c r="F49" s="2">
        <v>500</v>
      </c>
      <c r="G49">
        <v>100</v>
      </c>
      <c r="H49" s="5"/>
      <c r="I49" s="2">
        <f>F49-H49</f>
        <v>500</v>
      </c>
    </row>
    <row r="50" spans="1:12" x14ac:dyDescent="0.25">
      <c r="A50" t="s">
        <v>43</v>
      </c>
      <c r="B50" s="2">
        <v>500</v>
      </c>
      <c r="C50" s="2">
        <v>0</v>
      </c>
      <c r="D50" s="2">
        <v>0</v>
      </c>
      <c r="E50" s="2">
        <v>0</v>
      </c>
      <c r="F50" s="2">
        <v>500</v>
      </c>
      <c r="G50">
        <v>100</v>
      </c>
      <c r="H50" s="5"/>
      <c r="I50" s="2">
        <f>F50-H50</f>
        <v>500</v>
      </c>
    </row>
    <row r="51" spans="1:12" ht="30" x14ac:dyDescent="0.25">
      <c r="A51" t="s">
        <v>44</v>
      </c>
      <c r="B51" s="2">
        <v>25500</v>
      </c>
      <c r="C51" s="2">
        <v>0</v>
      </c>
      <c r="D51" s="2">
        <v>5098.5</v>
      </c>
      <c r="E51" s="2">
        <v>5098.5</v>
      </c>
      <c r="F51" s="2">
        <v>20401.5</v>
      </c>
      <c r="G51">
        <v>80.010000000000005</v>
      </c>
      <c r="H51" s="14">
        <v>7500</v>
      </c>
      <c r="I51" s="2">
        <f>F51-H51</f>
        <v>12901.5</v>
      </c>
      <c r="J51" s="5" t="s">
        <v>198</v>
      </c>
      <c r="K51" s="6">
        <v>-5750</v>
      </c>
      <c r="L51" s="2">
        <f>I51+K51</f>
        <v>7151.5</v>
      </c>
    </row>
    <row r="52" spans="1:12" x14ac:dyDescent="0.25">
      <c r="B52" s="2"/>
      <c r="C52" s="2"/>
      <c r="D52" s="2"/>
      <c r="E52" s="2"/>
      <c r="F52" s="2"/>
      <c r="H52" s="5"/>
    </row>
    <row r="53" spans="1:12" x14ac:dyDescent="0.25">
      <c r="A53" s="1" t="s">
        <v>45</v>
      </c>
      <c r="B53" s="3">
        <v>1388286</v>
      </c>
      <c r="C53" s="3">
        <v>701430.93</v>
      </c>
      <c r="D53" s="3">
        <v>662579.81999999995</v>
      </c>
      <c r="E53" s="3">
        <v>1364010.75</v>
      </c>
      <c r="F53" s="3">
        <v>24275.25</v>
      </c>
      <c r="G53" s="1">
        <v>1.75</v>
      </c>
      <c r="H53" s="4"/>
      <c r="I53" s="3">
        <f>SUM(I5:I51)</f>
        <v>16698.25</v>
      </c>
    </row>
    <row r="54" spans="1:12" x14ac:dyDescent="0.25">
      <c r="B54" s="2"/>
      <c r="C54" s="2"/>
      <c r="D54" s="2"/>
      <c r="E54" s="2"/>
      <c r="F54" s="2"/>
      <c r="H54" s="4"/>
    </row>
    <row r="55" spans="1:12" x14ac:dyDescent="0.25">
      <c r="A55" s="1" t="s">
        <v>46</v>
      </c>
      <c r="B55" s="2"/>
      <c r="C55" s="2"/>
      <c r="D55" s="2"/>
      <c r="E55" s="2"/>
      <c r="F55" s="2"/>
      <c r="H55" s="4"/>
    </row>
    <row r="56" spans="1:12" ht="30" x14ac:dyDescent="0.25">
      <c r="A56" t="s">
        <v>47</v>
      </c>
      <c r="B56" s="2">
        <v>30000</v>
      </c>
      <c r="C56" s="2">
        <v>1234.6400000000001</v>
      </c>
      <c r="D56" s="2">
        <v>6689.79</v>
      </c>
      <c r="E56" s="2">
        <v>7924.43</v>
      </c>
      <c r="F56" s="2">
        <v>22075.57</v>
      </c>
      <c r="G56">
        <v>73.59</v>
      </c>
      <c r="H56" s="14">
        <v>10000</v>
      </c>
      <c r="I56" s="2">
        <f t="shared" ref="I56:I67" si="1">F56-H56</f>
        <v>12075.57</v>
      </c>
      <c r="J56" s="13" t="s">
        <v>199</v>
      </c>
    </row>
    <row r="57" spans="1:12" x14ac:dyDescent="0.25">
      <c r="A57" t="s">
        <v>48</v>
      </c>
      <c r="B57" s="2">
        <v>12000</v>
      </c>
      <c r="C57" s="2">
        <v>1646</v>
      </c>
      <c r="D57" s="2">
        <v>3324.46</v>
      </c>
      <c r="E57" s="2">
        <v>4970.46</v>
      </c>
      <c r="F57" s="2">
        <v>7029.54</v>
      </c>
      <c r="G57">
        <v>58.58</v>
      </c>
      <c r="H57" s="7"/>
      <c r="I57" s="2">
        <f t="shared" si="1"/>
        <v>7029.54</v>
      </c>
    </row>
    <row r="58" spans="1:12" x14ac:dyDescent="0.25">
      <c r="A58" t="s">
        <v>49</v>
      </c>
      <c r="B58" s="2">
        <v>0</v>
      </c>
      <c r="C58" s="2">
        <v>0</v>
      </c>
      <c r="D58" s="2">
        <v>0</v>
      </c>
      <c r="E58" s="2">
        <v>0</v>
      </c>
      <c r="F58" s="2">
        <v>0</v>
      </c>
      <c r="G58">
        <v>0</v>
      </c>
      <c r="H58" s="7"/>
      <c r="I58" s="2">
        <f t="shared" si="1"/>
        <v>0</v>
      </c>
    </row>
    <row r="59" spans="1:12" x14ac:dyDescent="0.25">
      <c r="A59" t="s">
        <v>50</v>
      </c>
      <c r="B59" s="2">
        <v>0</v>
      </c>
      <c r="C59" s="2">
        <v>0</v>
      </c>
      <c r="D59" s="2">
        <v>0</v>
      </c>
      <c r="E59" s="2">
        <v>0</v>
      </c>
      <c r="F59" s="2">
        <v>0</v>
      </c>
      <c r="G59">
        <v>0</v>
      </c>
      <c r="H59" s="7"/>
      <c r="I59" s="2">
        <f t="shared" si="1"/>
        <v>0</v>
      </c>
    </row>
    <row r="60" spans="1:12" x14ac:dyDescent="0.25">
      <c r="A60" t="s">
        <v>51</v>
      </c>
      <c r="B60" s="2">
        <v>5000</v>
      </c>
      <c r="C60" s="2">
        <v>73</v>
      </c>
      <c r="D60" s="2">
        <v>1014.28</v>
      </c>
      <c r="E60" s="2">
        <v>1087.28</v>
      </c>
      <c r="F60" s="2">
        <v>3912.72</v>
      </c>
      <c r="G60">
        <v>78.25</v>
      </c>
      <c r="H60" s="7"/>
      <c r="I60" s="2">
        <f t="shared" si="1"/>
        <v>3912.72</v>
      </c>
    </row>
    <row r="61" spans="1:12" x14ac:dyDescent="0.25">
      <c r="A61" t="s">
        <v>52</v>
      </c>
      <c r="B61" s="2">
        <v>14300</v>
      </c>
      <c r="C61" s="2">
        <v>0</v>
      </c>
      <c r="D61" s="2">
        <v>3153.76</v>
      </c>
      <c r="E61" s="2">
        <v>3153.76</v>
      </c>
      <c r="F61" s="2">
        <v>11146.24</v>
      </c>
      <c r="G61">
        <v>77.95</v>
      </c>
      <c r="H61" s="7"/>
      <c r="I61" s="2">
        <f t="shared" si="1"/>
        <v>11146.24</v>
      </c>
    </row>
    <row r="62" spans="1:12" x14ac:dyDescent="0.25">
      <c r="A62" t="s">
        <v>53</v>
      </c>
      <c r="B62" s="2">
        <v>5500</v>
      </c>
      <c r="C62" s="2">
        <v>0</v>
      </c>
      <c r="D62" s="2">
        <v>1603.15</v>
      </c>
      <c r="E62" s="2">
        <v>1603.15</v>
      </c>
      <c r="F62" s="2">
        <v>3896.85</v>
      </c>
      <c r="G62">
        <v>70.849999999999994</v>
      </c>
      <c r="H62" s="7"/>
      <c r="I62" s="2">
        <f t="shared" si="1"/>
        <v>3896.85</v>
      </c>
    </row>
    <row r="63" spans="1:12" x14ac:dyDescent="0.25">
      <c r="A63" t="s">
        <v>160</v>
      </c>
      <c r="B63" s="2">
        <v>5500</v>
      </c>
      <c r="C63" s="2">
        <v>0</v>
      </c>
      <c r="D63" s="2">
        <v>1247</v>
      </c>
      <c r="E63" s="2">
        <v>1247</v>
      </c>
      <c r="F63" s="2">
        <v>4253</v>
      </c>
      <c r="G63">
        <v>77.33</v>
      </c>
      <c r="H63" s="7"/>
      <c r="I63" s="2">
        <f t="shared" si="1"/>
        <v>4253</v>
      </c>
    </row>
    <row r="64" spans="1:12" x14ac:dyDescent="0.25">
      <c r="A64" t="s">
        <v>54</v>
      </c>
      <c r="B64" s="2">
        <v>31549</v>
      </c>
      <c r="C64" s="2">
        <v>0</v>
      </c>
      <c r="D64" s="2">
        <v>31548.66</v>
      </c>
      <c r="E64" s="2">
        <v>31548.66</v>
      </c>
      <c r="F64" s="2">
        <v>0.34</v>
      </c>
      <c r="G64">
        <v>0</v>
      </c>
      <c r="H64" s="7"/>
      <c r="I64" s="2">
        <f t="shared" si="1"/>
        <v>0.34</v>
      </c>
    </row>
    <row r="65" spans="1:10" x14ac:dyDescent="0.25">
      <c r="A65" t="s">
        <v>55</v>
      </c>
      <c r="B65" s="2">
        <v>8250</v>
      </c>
      <c r="C65" s="2">
        <v>0</v>
      </c>
      <c r="D65" s="2">
        <v>3241.99</v>
      </c>
      <c r="E65" s="2">
        <v>3241.99</v>
      </c>
      <c r="F65" s="2">
        <v>5008.01</v>
      </c>
      <c r="G65">
        <v>60.7</v>
      </c>
      <c r="H65" s="7"/>
      <c r="I65" s="2">
        <f t="shared" si="1"/>
        <v>5008.01</v>
      </c>
    </row>
    <row r="66" spans="1:10" x14ac:dyDescent="0.25">
      <c r="A66" t="s">
        <v>56</v>
      </c>
      <c r="B66" s="2">
        <v>34500</v>
      </c>
      <c r="C66" s="2">
        <v>17368.87</v>
      </c>
      <c r="D66" s="2">
        <v>16187.59</v>
      </c>
      <c r="E66" s="2">
        <v>33556.46</v>
      </c>
      <c r="F66" s="2">
        <v>943.54</v>
      </c>
      <c r="G66">
        <v>2.73</v>
      </c>
      <c r="H66" s="7"/>
      <c r="I66" s="2">
        <f t="shared" si="1"/>
        <v>943.54</v>
      </c>
    </row>
    <row r="67" spans="1:10" x14ac:dyDescent="0.25">
      <c r="A67" t="s">
        <v>57</v>
      </c>
      <c r="B67" s="2">
        <v>2000</v>
      </c>
      <c r="C67" s="2">
        <v>0</v>
      </c>
      <c r="D67" s="2">
        <v>666.52</v>
      </c>
      <c r="E67" s="2">
        <v>666.52</v>
      </c>
      <c r="F67" s="2">
        <v>1333.48</v>
      </c>
      <c r="G67">
        <v>66.67</v>
      </c>
      <c r="H67" s="7"/>
      <c r="I67" s="2">
        <f t="shared" si="1"/>
        <v>1333.48</v>
      </c>
    </row>
    <row r="68" spans="1:10" x14ac:dyDescent="0.25">
      <c r="B68" s="2"/>
      <c r="C68" s="2"/>
      <c r="D68" s="2"/>
      <c r="E68" s="2"/>
      <c r="F68" s="2"/>
      <c r="H68" s="5"/>
    </row>
    <row r="69" spans="1:10" x14ac:dyDescent="0.25">
      <c r="A69" s="1" t="s">
        <v>58</v>
      </c>
      <c r="B69" s="3">
        <v>148599</v>
      </c>
      <c r="C69" s="3">
        <v>20322.509999999998</v>
      </c>
      <c r="D69" s="3">
        <v>68677.2</v>
      </c>
      <c r="E69" s="3">
        <v>88999.71</v>
      </c>
      <c r="F69" s="3">
        <v>59599.29</v>
      </c>
      <c r="G69" s="1">
        <v>40.11</v>
      </c>
      <c r="H69" s="4"/>
      <c r="I69" s="3">
        <f>SUM(I56:I67)</f>
        <v>49599.29</v>
      </c>
      <c r="J69" s="1"/>
    </row>
    <row r="70" spans="1:10" x14ac:dyDescent="0.25">
      <c r="A70" s="1"/>
      <c r="B70" s="3"/>
      <c r="C70" s="3"/>
      <c r="D70" s="3"/>
      <c r="E70" s="3"/>
      <c r="F70" s="3"/>
      <c r="G70" s="1"/>
      <c r="H70" s="4"/>
      <c r="I70" s="1"/>
      <c r="J70" s="1"/>
    </row>
    <row r="71" spans="1:10" x14ac:dyDescent="0.25">
      <c r="A71" s="1" t="s">
        <v>59</v>
      </c>
      <c r="B71" s="3"/>
      <c r="C71" s="3"/>
      <c r="D71" s="3"/>
      <c r="E71" s="3"/>
      <c r="F71" s="3"/>
      <c r="G71" s="1"/>
      <c r="H71" s="4"/>
      <c r="I71" s="1"/>
      <c r="J71" s="1"/>
    </row>
    <row r="72" spans="1:10" x14ac:dyDescent="0.25">
      <c r="A72" t="s">
        <v>60</v>
      </c>
      <c r="B72" s="2">
        <v>0</v>
      </c>
      <c r="C72" s="2">
        <v>0</v>
      </c>
      <c r="D72" s="2">
        <v>0</v>
      </c>
      <c r="E72" s="2">
        <v>0</v>
      </c>
      <c r="F72" s="2">
        <v>0</v>
      </c>
      <c r="G72">
        <v>0</v>
      </c>
      <c r="H72" s="5"/>
      <c r="I72" s="2">
        <f>F72-H72</f>
        <v>0</v>
      </c>
    </row>
    <row r="73" spans="1:10" x14ac:dyDescent="0.25">
      <c r="A73" t="s">
        <v>61</v>
      </c>
      <c r="B73" s="2">
        <v>1000</v>
      </c>
      <c r="C73" s="2">
        <v>0</v>
      </c>
      <c r="D73" s="2">
        <v>0</v>
      </c>
      <c r="E73" s="2">
        <v>0</v>
      </c>
      <c r="F73" s="2">
        <v>1000</v>
      </c>
      <c r="G73">
        <v>100</v>
      </c>
      <c r="H73" s="5"/>
      <c r="I73" s="2">
        <f>F73-H73</f>
        <v>1000</v>
      </c>
    </row>
    <row r="74" spans="1:10" x14ac:dyDescent="0.25">
      <c r="B74" s="2"/>
      <c r="C74" s="2"/>
      <c r="D74" s="2"/>
      <c r="E74" s="2"/>
      <c r="F74" s="2"/>
      <c r="H74" s="5"/>
    </row>
    <row r="75" spans="1:10" x14ac:dyDescent="0.25">
      <c r="A75" s="1" t="s">
        <v>62</v>
      </c>
      <c r="B75" s="3">
        <v>1000</v>
      </c>
      <c r="C75" s="3">
        <v>0</v>
      </c>
      <c r="D75" s="3">
        <v>0</v>
      </c>
      <c r="E75" s="3">
        <v>0</v>
      </c>
      <c r="F75" s="3">
        <v>1000</v>
      </c>
      <c r="G75" s="1">
        <v>100</v>
      </c>
      <c r="H75" s="4"/>
      <c r="I75" s="3">
        <f>SUM(I72:I73)</f>
        <v>1000</v>
      </c>
    </row>
    <row r="76" spans="1:10" x14ac:dyDescent="0.25">
      <c r="A76" s="1"/>
      <c r="B76" s="3"/>
      <c r="C76" s="3"/>
      <c r="D76" s="3"/>
      <c r="E76" s="3"/>
      <c r="F76" s="3"/>
      <c r="G76" s="1"/>
      <c r="H76" s="4"/>
      <c r="I76" s="1"/>
    </row>
    <row r="77" spans="1:10" x14ac:dyDescent="0.25">
      <c r="A77" s="1" t="s">
        <v>63</v>
      </c>
      <c r="B77" s="3"/>
      <c r="C77" s="3"/>
      <c r="D77" s="3"/>
      <c r="E77" s="3"/>
      <c r="F77" s="3"/>
      <c r="G77" s="1"/>
      <c r="H77" s="4"/>
      <c r="I77" s="1"/>
    </row>
    <row r="78" spans="1:10" x14ac:dyDescent="0.25">
      <c r="A78" t="s">
        <v>64</v>
      </c>
      <c r="B78" s="2">
        <v>2000</v>
      </c>
      <c r="C78" s="2">
        <v>79.98</v>
      </c>
      <c r="D78" s="2">
        <v>1605.27</v>
      </c>
      <c r="E78" s="2">
        <v>1685.25</v>
      </c>
      <c r="F78" s="2">
        <v>314.75</v>
      </c>
      <c r="G78">
        <v>15.74</v>
      </c>
      <c r="H78" s="5"/>
      <c r="I78" s="2">
        <f t="shared" ref="I78:I109" si="2">F78-H78</f>
        <v>314.75</v>
      </c>
    </row>
    <row r="79" spans="1:10" x14ac:dyDescent="0.25">
      <c r="A79" t="s">
        <v>65</v>
      </c>
      <c r="B79" s="2">
        <v>4000</v>
      </c>
      <c r="C79" s="2">
        <v>1268.93</v>
      </c>
      <c r="D79" s="2">
        <v>2042.99</v>
      </c>
      <c r="E79" s="2">
        <v>3311.92</v>
      </c>
      <c r="F79" s="2">
        <v>688.08</v>
      </c>
      <c r="G79">
        <v>17.2</v>
      </c>
      <c r="H79" s="5"/>
      <c r="I79" s="2">
        <f t="shared" si="2"/>
        <v>688.08</v>
      </c>
    </row>
    <row r="80" spans="1:10" x14ac:dyDescent="0.25">
      <c r="A80" t="s">
        <v>66</v>
      </c>
      <c r="B80" s="2">
        <v>0</v>
      </c>
      <c r="C80" s="2">
        <v>0</v>
      </c>
      <c r="D80" s="2">
        <v>0</v>
      </c>
      <c r="E80" s="2">
        <v>0</v>
      </c>
      <c r="F80" s="2">
        <v>0</v>
      </c>
      <c r="G80">
        <v>0</v>
      </c>
      <c r="H80" s="5"/>
      <c r="I80" s="2">
        <f t="shared" si="2"/>
        <v>0</v>
      </c>
    </row>
    <row r="81" spans="1:10" x14ac:dyDescent="0.25">
      <c r="A81" t="s">
        <v>67</v>
      </c>
      <c r="B81" s="2">
        <v>0</v>
      </c>
      <c r="C81" s="2">
        <v>0</v>
      </c>
      <c r="D81" s="2">
        <v>0</v>
      </c>
      <c r="E81" s="2">
        <v>0</v>
      </c>
      <c r="F81" s="2">
        <v>0</v>
      </c>
      <c r="G81">
        <v>0</v>
      </c>
      <c r="H81" s="5"/>
      <c r="I81" s="2">
        <f t="shared" si="2"/>
        <v>0</v>
      </c>
    </row>
    <row r="82" spans="1:10" x14ac:dyDescent="0.25">
      <c r="A82" t="s">
        <v>68</v>
      </c>
      <c r="B82" s="2">
        <v>250</v>
      </c>
      <c r="C82" s="2">
        <v>0</v>
      </c>
      <c r="D82" s="2">
        <v>0</v>
      </c>
      <c r="E82" s="2">
        <v>0</v>
      </c>
      <c r="F82" s="2">
        <v>250</v>
      </c>
      <c r="G82">
        <v>100</v>
      </c>
      <c r="H82" s="5"/>
      <c r="I82" s="2">
        <f t="shared" si="2"/>
        <v>250</v>
      </c>
    </row>
    <row r="83" spans="1:10" x14ac:dyDescent="0.25">
      <c r="A83" t="s">
        <v>69</v>
      </c>
      <c r="B83" s="2">
        <v>0</v>
      </c>
      <c r="C83" s="2">
        <v>44</v>
      </c>
      <c r="D83" s="2">
        <v>229.34</v>
      </c>
      <c r="E83" s="2">
        <v>273.33999999999997</v>
      </c>
      <c r="F83" s="2">
        <v>-273.33999999999997</v>
      </c>
      <c r="G83">
        <v>0</v>
      </c>
      <c r="H83" s="5"/>
      <c r="I83" s="2">
        <f t="shared" si="2"/>
        <v>-273.33999999999997</v>
      </c>
    </row>
    <row r="84" spans="1:10" x14ac:dyDescent="0.25">
      <c r="A84" t="s">
        <v>70</v>
      </c>
      <c r="B84" s="2">
        <v>5000</v>
      </c>
      <c r="C84" s="2">
        <v>449.97</v>
      </c>
      <c r="D84" s="2">
        <v>4413.8</v>
      </c>
      <c r="E84" s="2">
        <v>4863.7700000000004</v>
      </c>
      <c r="F84" s="2">
        <v>136.22999999999999</v>
      </c>
      <c r="G84">
        <v>2.72</v>
      </c>
      <c r="H84" s="5"/>
      <c r="I84" s="2">
        <f t="shared" si="2"/>
        <v>136.22999999999999</v>
      </c>
    </row>
    <row r="85" spans="1:10" x14ac:dyDescent="0.25">
      <c r="A85" t="s">
        <v>71</v>
      </c>
      <c r="B85" s="2">
        <v>1200</v>
      </c>
      <c r="C85" s="2">
        <v>0</v>
      </c>
      <c r="D85" s="2">
        <v>539.71</v>
      </c>
      <c r="E85" s="2">
        <v>539.71</v>
      </c>
      <c r="F85" s="2">
        <v>660.29</v>
      </c>
      <c r="G85">
        <v>55.02</v>
      </c>
      <c r="H85" s="5"/>
      <c r="I85" s="2">
        <f t="shared" si="2"/>
        <v>660.29</v>
      </c>
    </row>
    <row r="86" spans="1:10" x14ac:dyDescent="0.25">
      <c r="A86" t="s">
        <v>72</v>
      </c>
      <c r="B86" s="2">
        <v>3750</v>
      </c>
      <c r="C86" s="2">
        <v>96.45</v>
      </c>
      <c r="D86" s="2">
        <v>1177.8800000000001</v>
      </c>
      <c r="E86" s="2">
        <v>1274.33</v>
      </c>
      <c r="F86" s="2">
        <v>2475.67</v>
      </c>
      <c r="G86">
        <v>66.02</v>
      </c>
      <c r="H86" s="5"/>
      <c r="I86" s="2">
        <f t="shared" si="2"/>
        <v>2475.67</v>
      </c>
    </row>
    <row r="87" spans="1:10" x14ac:dyDescent="0.25">
      <c r="A87" t="s">
        <v>73</v>
      </c>
      <c r="B87" s="2">
        <v>1000</v>
      </c>
      <c r="C87" s="2">
        <v>0</v>
      </c>
      <c r="D87" s="2">
        <v>0</v>
      </c>
      <c r="E87" s="2">
        <v>0</v>
      </c>
      <c r="F87" s="2">
        <v>1000</v>
      </c>
      <c r="G87">
        <v>100</v>
      </c>
      <c r="H87" s="5"/>
      <c r="I87" s="2">
        <f t="shared" si="2"/>
        <v>1000</v>
      </c>
    </row>
    <row r="88" spans="1:10" x14ac:dyDescent="0.25">
      <c r="A88" t="s">
        <v>74</v>
      </c>
      <c r="B88" s="2">
        <v>2000</v>
      </c>
      <c r="C88" s="2">
        <v>306.22000000000003</v>
      </c>
      <c r="D88" s="2">
        <v>917.17</v>
      </c>
      <c r="E88" s="2">
        <v>1223.3900000000001</v>
      </c>
      <c r="F88" s="2">
        <v>776.61</v>
      </c>
      <c r="G88">
        <v>38.83</v>
      </c>
      <c r="H88" s="5"/>
      <c r="I88" s="2">
        <f t="shared" si="2"/>
        <v>776.61</v>
      </c>
    </row>
    <row r="89" spans="1:10" x14ac:dyDescent="0.25">
      <c r="A89" t="s">
        <v>75</v>
      </c>
      <c r="B89" s="2">
        <v>43500</v>
      </c>
      <c r="C89" s="2">
        <v>4862.92</v>
      </c>
      <c r="D89" s="2">
        <v>11940.83</v>
      </c>
      <c r="E89" s="2">
        <v>16803.75</v>
      </c>
      <c r="F89" s="2">
        <v>26696.25</v>
      </c>
      <c r="G89">
        <v>61.37</v>
      </c>
      <c r="H89" s="5"/>
      <c r="I89" s="2">
        <f t="shared" si="2"/>
        <v>26696.25</v>
      </c>
    </row>
    <row r="90" spans="1:10" x14ac:dyDescent="0.25">
      <c r="A90" t="s">
        <v>76</v>
      </c>
      <c r="B90" s="2">
        <v>2000</v>
      </c>
      <c r="C90" s="2">
        <v>0</v>
      </c>
      <c r="D90" s="2">
        <v>602.1</v>
      </c>
      <c r="E90" s="2">
        <v>602.1</v>
      </c>
      <c r="F90" s="2">
        <v>1397.9</v>
      </c>
      <c r="G90">
        <v>69.900000000000006</v>
      </c>
      <c r="H90" s="5"/>
      <c r="I90" s="2">
        <f t="shared" si="2"/>
        <v>1397.9</v>
      </c>
    </row>
    <row r="91" spans="1:10" x14ac:dyDescent="0.25">
      <c r="A91" t="s">
        <v>77</v>
      </c>
      <c r="B91" s="2">
        <v>0</v>
      </c>
      <c r="C91" s="2">
        <v>0</v>
      </c>
      <c r="D91" s="2">
        <v>0</v>
      </c>
      <c r="E91" s="2">
        <v>0</v>
      </c>
      <c r="F91" s="2">
        <v>0</v>
      </c>
      <c r="G91">
        <v>0</v>
      </c>
      <c r="H91" s="5"/>
      <c r="I91" s="2">
        <f t="shared" si="2"/>
        <v>0</v>
      </c>
    </row>
    <row r="92" spans="1:10" x14ac:dyDescent="0.25">
      <c r="A92" t="s">
        <v>78</v>
      </c>
      <c r="B92" s="2">
        <v>400</v>
      </c>
      <c r="C92" s="2">
        <v>0</v>
      </c>
      <c r="D92" s="2">
        <v>803.77</v>
      </c>
      <c r="E92" s="2">
        <v>803.77</v>
      </c>
      <c r="F92" s="2">
        <v>-403.77</v>
      </c>
      <c r="G92">
        <v>-100.94</v>
      </c>
      <c r="H92" s="5"/>
      <c r="I92" s="2">
        <f t="shared" si="2"/>
        <v>-403.77</v>
      </c>
    </row>
    <row r="93" spans="1:10" x14ac:dyDescent="0.25">
      <c r="A93" t="s">
        <v>79</v>
      </c>
      <c r="B93" s="2">
        <v>85000</v>
      </c>
      <c r="C93" s="2">
        <v>0</v>
      </c>
      <c r="D93" s="2">
        <v>14685.06</v>
      </c>
      <c r="E93" s="2">
        <v>14685.06</v>
      </c>
      <c r="F93" s="2">
        <v>70314.94</v>
      </c>
      <c r="G93">
        <v>82.72</v>
      </c>
      <c r="H93" s="5"/>
      <c r="I93" s="2">
        <f t="shared" si="2"/>
        <v>70314.94</v>
      </c>
    </row>
    <row r="94" spans="1:10" x14ac:dyDescent="0.25">
      <c r="A94" t="s">
        <v>80</v>
      </c>
      <c r="B94" s="2">
        <v>500</v>
      </c>
      <c r="C94" s="2">
        <v>0</v>
      </c>
      <c r="D94" s="2">
        <v>328.53</v>
      </c>
      <c r="E94" s="2">
        <v>328.53</v>
      </c>
      <c r="F94" s="2">
        <v>171.47</v>
      </c>
      <c r="G94">
        <v>34.29</v>
      </c>
      <c r="H94" s="5"/>
      <c r="I94" s="2">
        <f t="shared" si="2"/>
        <v>171.47</v>
      </c>
    </row>
    <row r="95" spans="1:10" x14ac:dyDescent="0.25">
      <c r="A95" t="s">
        <v>81</v>
      </c>
      <c r="B95" s="2">
        <v>1750</v>
      </c>
      <c r="C95" s="2">
        <v>8</v>
      </c>
      <c r="D95" s="2">
        <v>2818.64</v>
      </c>
      <c r="E95" s="2">
        <v>2826.64</v>
      </c>
      <c r="F95" s="2">
        <v>-1076.6400000000001</v>
      </c>
      <c r="G95">
        <v>-61.52</v>
      </c>
      <c r="H95" s="5"/>
      <c r="I95" s="2">
        <f t="shared" si="2"/>
        <v>-1076.6400000000001</v>
      </c>
      <c r="J95" t="s">
        <v>200</v>
      </c>
    </row>
    <row r="96" spans="1:10" x14ac:dyDescent="0.25">
      <c r="A96" t="s">
        <v>82</v>
      </c>
      <c r="B96" s="2">
        <v>9200</v>
      </c>
      <c r="C96" s="2">
        <v>0</v>
      </c>
      <c r="D96" s="2">
        <v>1217.81</v>
      </c>
      <c r="E96" s="2">
        <v>1217.81</v>
      </c>
      <c r="F96" s="2">
        <v>7982.19</v>
      </c>
      <c r="G96">
        <v>86.76</v>
      </c>
      <c r="H96" s="5"/>
      <c r="I96" s="2">
        <f t="shared" si="2"/>
        <v>7982.19</v>
      </c>
    </row>
    <row r="97" spans="1:10" x14ac:dyDescent="0.25">
      <c r="A97" t="s">
        <v>83</v>
      </c>
      <c r="B97" s="2">
        <v>9000</v>
      </c>
      <c r="C97" s="2">
        <v>5300.47</v>
      </c>
      <c r="D97" s="2">
        <v>2656.12</v>
      </c>
      <c r="E97" s="2">
        <v>7956.59</v>
      </c>
      <c r="F97" s="2">
        <v>1043.4100000000001</v>
      </c>
      <c r="G97">
        <v>11.59</v>
      </c>
      <c r="H97" s="7"/>
      <c r="I97" s="2">
        <f t="shared" si="2"/>
        <v>1043.4100000000001</v>
      </c>
    </row>
    <row r="98" spans="1:10" x14ac:dyDescent="0.25">
      <c r="A98" t="s">
        <v>84</v>
      </c>
      <c r="B98" s="2">
        <v>1400</v>
      </c>
      <c r="C98" s="2">
        <v>102.69</v>
      </c>
      <c r="D98" s="2">
        <v>699.46</v>
      </c>
      <c r="E98" s="2">
        <v>802.15</v>
      </c>
      <c r="F98" s="2">
        <v>597.85</v>
      </c>
      <c r="G98">
        <v>42.7</v>
      </c>
      <c r="H98" s="5"/>
      <c r="I98" s="2">
        <f t="shared" si="2"/>
        <v>597.85</v>
      </c>
    </row>
    <row r="99" spans="1:10" x14ac:dyDescent="0.25">
      <c r="A99" t="s">
        <v>85</v>
      </c>
      <c r="B99" s="2">
        <v>500</v>
      </c>
      <c r="C99" s="2">
        <v>0</v>
      </c>
      <c r="D99" s="2">
        <v>81.31</v>
      </c>
      <c r="E99" s="2">
        <v>81.31</v>
      </c>
      <c r="F99" s="2">
        <v>418.69</v>
      </c>
      <c r="G99">
        <v>83.74</v>
      </c>
      <c r="H99" s="5"/>
      <c r="I99" s="2">
        <f t="shared" si="2"/>
        <v>418.69</v>
      </c>
    </row>
    <row r="100" spans="1:10" x14ac:dyDescent="0.25">
      <c r="A100" t="s">
        <v>86</v>
      </c>
      <c r="B100" s="2">
        <v>500</v>
      </c>
      <c r="C100" s="2">
        <v>0</v>
      </c>
      <c r="D100" s="2">
        <v>120</v>
      </c>
      <c r="E100" s="2">
        <v>120</v>
      </c>
      <c r="F100" s="2">
        <v>380</v>
      </c>
      <c r="G100">
        <v>76</v>
      </c>
      <c r="H100" s="5"/>
      <c r="I100" s="2">
        <f t="shared" si="2"/>
        <v>380</v>
      </c>
    </row>
    <row r="101" spans="1:10" x14ac:dyDescent="0.25">
      <c r="A101" t="s">
        <v>87</v>
      </c>
      <c r="B101" s="2">
        <v>0</v>
      </c>
      <c r="C101" s="2">
        <v>0</v>
      </c>
      <c r="D101" s="2">
        <v>0</v>
      </c>
      <c r="E101" s="2">
        <v>0</v>
      </c>
      <c r="F101" s="2">
        <v>0</v>
      </c>
      <c r="G101">
        <v>0</v>
      </c>
      <c r="H101" s="5"/>
      <c r="I101" s="2">
        <f t="shared" si="2"/>
        <v>0</v>
      </c>
    </row>
    <row r="102" spans="1:10" x14ac:dyDescent="0.25">
      <c r="A102" t="s">
        <v>88</v>
      </c>
      <c r="B102" s="2">
        <v>27000</v>
      </c>
      <c r="C102" s="2">
        <v>2800</v>
      </c>
      <c r="D102" s="2">
        <v>12275</v>
      </c>
      <c r="E102" s="2">
        <v>15075</v>
      </c>
      <c r="F102" s="2">
        <v>11925</v>
      </c>
      <c r="G102">
        <v>44.17</v>
      </c>
      <c r="H102" s="13">
        <v>1600</v>
      </c>
      <c r="I102" s="2">
        <f t="shared" si="2"/>
        <v>10325</v>
      </c>
      <c r="J102" t="s">
        <v>202</v>
      </c>
    </row>
    <row r="103" spans="1:10" x14ac:dyDescent="0.25">
      <c r="A103" t="s">
        <v>89</v>
      </c>
      <c r="B103" s="2">
        <v>1200</v>
      </c>
      <c r="C103" s="2">
        <v>0</v>
      </c>
      <c r="D103" s="2">
        <v>94.37</v>
      </c>
      <c r="E103" s="2">
        <v>94.37</v>
      </c>
      <c r="F103" s="2">
        <v>1105.6300000000001</v>
      </c>
      <c r="G103">
        <v>92.14</v>
      </c>
      <c r="H103" s="5"/>
      <c r="I103" s="2">
        <f t="shared" si="2"/>
        <v>1105.6300000000001</v>
      </c>
    </row>
    <row r="104" spans="1:10" x14ac:dyDescent="0.25">
      <c r="A104" t="s">
        <v>90</v>
      </c>
      <c r="B104" s="2">
        <v>5500</v>
      </c>
      <c r="C104" s="2">
        <v>0</v>
      </c>
      <c r="D104" s="2">
        <v>1884.38</v>
      </c>
      <c r="E104" s="2">
        <v>1884.38</v>
      </c>
      <c r="F104" s="2">
        <v>3615.62</v>
      </c>
      <c r="G104">
        <v>65.739999999999995</v>
      </c>
      <c r="H104" s="5"/>
      <c r="I104" s="2">
        <f t="shared" si="2"/>
        <v>3615.62</v>
      </c>
    </row>
    <row r="105" spans="1:10" x14ac:dyDescent="0.25">
      <c r="A105" t="s">
        <v>91</v>
      </c>
      <c r="B105" s="2">
        <v>2000</v>
      </c>
      <c r="C105" s="2">
        <v>0</v>
      </c>
      <c r="D105" s="2">
        <v>0</v>
      </c>
      <c r="E105" s="2">
        <v>0</v>
      </c>
      <c r="F105" s="2">
        <v>2000</v>
      </c>
      <c r="G105">
        <v>100</v>
      </c>
      <c r="H105" s="7"/>
      <c r="I105" s="2">
        <f t="shared" si="2"/>
        <v>2000</v>
      </c>
    </row>
    <row r="106" spans="1:10" x14ac:dyDescent="0.25">
      <c r="A106" t="s">
        <v>92</v>
      </c>
      <c r="B106" s="2">
        <v>0</v>
      </c>
      <c r="C106" s="2">
        <v>116.28</v>
      </c>
      <c r="D106" s="2">
        <v>0</v>
      </c>
      <c r="E106" s="2">
        <v>116.28</v>
      </c>
      <c r="F106" s="2">
        <v>-116.28</v>
      </c>
      <c r="G106">
        <v>0</v>
      </c>
      <c r="H106" s="5"/>
      <c r="I106" s="2">
        <f t="shared" si="2"/>
        <v>-116.28</v>
      </c>
    </row>
    <row r="107" spans="1:10" x14ac:dyDescent="0.25">
      <c r="A107" t="s">
        <v>93</v>
      </c>
      <c r="B107" s="2">
        <v>0</v>
      </c>
      <c r="C107" s="2">
        <v>0</v>
      </c>
      <c r="D107" s="2">
        <v>0</v>
      </c>
      <c r="E107" s="2">
        <v>0</v>
      </c>
      <c r="F107" s="2">
        <v>0</v>
      </c>
      <c r="G107">
        <v>0</v>
      </c>
      <c r="H107" s="5"/>
      <c r="I107" s="2">
        <f t="shared" si="2"/>
        <v>0</v>
      </c>
    </row>
    <row r="108" spans="1:10" x14ac:dyDescent="0.25">
      <c r="A108" t="s">
        <v>94</v>
      </c>
      <c r="B108" s="2">
        <v>0</v>
      </c>
      <c r="C108" s="2">
        <v>0</v>
      </c>
      <c r="D108" s="2">
        <v>0</v>
      </c>
      <c r="E108" s="2">
        <v>0</v>
      </c>
      <c r="F108" s="2">
        <v>0</v>
      </c>
      <c r="G108">
        <v>0</v>
      </c>
      <c r="H108" s="5"/>
      <c r="I108" s="2">
        <f t="shared" si="2"/>
        <v>0</v>
      </c>
    </row>
    <row r="109" spans="1:10" x14ac:dyDescent="0.25">
      <c r="A109" t="s">
        <v>161</v>
      </c>
      <c r="B109" s="2">
        <v>0</v>
      </c>
      <c r="C109" s="2">
        <v>0</v>
      </c>
      <c r="D109" s="2">
        <v>0</v>
      </c>
      <c r="E109" s="2">
        <v>0</v>
      </c>
      <c r="F109" s="2">
        <v>0</v>
      </c>
      <c r="G109">
        <v>0</v>
      </c>
      <c r="H109" s="5"/>
      <c r="I109" s="2">
        <f t="shared" si="2"/>
        <v>0</v>
      </c>
      <c r="J109" s="2"/>
    </row>
    <row r="110" spans="1:10" x14ac:dyDescent="0.25">
      <c r="A110" t="s">
        <v>95</v>
      </c>
      <c r="B110" s="2">
        <v>8200</v>
      </c>
      <c r="C110" s="2">
        <v>0</v>
      </c>
      <c r="D110" s="2">
        <v>9929.85</v>
      </c>
      <c r="E110" s="2">
        <v>9929.85</v>
      </c>
      <c r="F110" s="2">
        <v>-1729.85</v>
      </c>
      <c r="G110">
        <v>-21.1</v>
      </c>
      <c r="H110" s="5"/>
      <c r="I110" s="2">
        <f t="shared" ref="I110:I126" si="3">F110-H110</f>
        <v>-1729.85</v>
      </c>
      <c r="J110" t="s">
        <v>171</v>
      </c>
    </row>
    <row r="111" spans="1:10" x14ac:dyDescent="0.25">
      <c r="A111" t="s">
        <v>96</v>
      </c>
      <c r="B111" s="2">
        <v>5000</v>
      </c>
      <c r="C111" s="2">
        <v>1.8</v>
      </c>
      <c r="D111" s="2">
        <v>38.979999999999997</v>
      </c>
      <c r="E111" s="2">
        <v>40.78</v>
      </c>
      <c r="F111" s="2">
        <v>4959.22</v>
      </c>
      <c r="G111">
        <v>99.18</v>
      </c>
      <c r="H111" s="5"/>
      <c r="I111" s="2">
        <f t="shared" si="3"/>
        <v>4959.22</v>
      </c>
      <c r="J111" t="s">
        <v>201</v>
      </c>
    </row>
    <row r="112" spans="1:10" x14ac:dyDescent="0.25">
      <c r="A112" t="s">
        <v>97</v>
      </c>
      <c r="B112" s="2">
        <v>300</v>
      </c>
      <c r="C112" s="2">
        <v>18.53</v>
      </c>
      <c r="D112" s="2">
        <v>0</v>
      </c>
      <c r="E112" s="2">
        <v>18.53</v>
      </c>
      <c r="F112" s="2">
        <v>281.47000000000003</v>
      </c>
      <c r="G112">
        <v>93.82</v>
      </c>
      <c r="H112" s="5"/>
      <c r="I112" s="2">
        <f t="shared" si="3"/>
        <v>281.47000000000003</v>
      </c>
    </row>
    <row r="113" spans="1:11" x14ac:dyDescent="0.25">
      <c r="A113" t="s">
        <v>98</v>
      </c>
      <c r="B113" s="2">
        <v>400</v>
      </c>
      <c r="C113" s="2">
        <v>0</v>
      </c>
      <c r="D113" s="2">
        <v>0</v>
      </c>
      <c r="E113" s="2">
        <v>0</v>
      </c>
      <c r="F113" s="2">
        <v>400</v>
      </c>
      <c r="G113">
        <v>100</v>
      </c>
      <c r="H113" s="5"/>
      <c r="I113" s="2">
        <f t="shared" si="3"/>
        <v>400</v>
      </c>
    </row>
    <row r="114" spans="1:11" x14ac:dyDescent="0.25">
      <c r="A114" t="s">
        <v>99</v>
      </c>
      <c r="B114" s="2">
        <v>7618</v>
      </c>
      <c r="C114" s="2">
        <v>0</v>
      </c>
      <c r="D114" s="2">
        <v>6521.69</v>
      </c>
      <c r="E114" s="2">
        <v>6521.69</v>
      </c>
      <c r="F114" s="2">
        <v>1096.31</v>
      </c>
      <c r="G114">
        <v>14.39</v>
      </c>
      <c r="H114" s="5"/>
      <c r="I114" s="2">
        <f t="shared" si="3"/>
        <v>1096.31</v>
      </c>
    </row>
    <row r="115" spans="1:11" x14ac:dyDescent="0.25">
      <c r="A115" t="s">
        <v>100</v>
      </c>
      <c r="B115" s="2">
        <v>6335</v>
      </c>
      <c r="C115" s="2">
        <v>749.3</v>
      </c>
      <c r="D115" s="2">
        <v>3748.17</v>
      </c>
      <c r="E115" s="2">
        <v>4497.47</v>
      </c>
      <c r="F115" s="2">
        <v>1837.53</v>
      </c>
      <c r="G115">
        <v>29.01</v>
      </c>
      <c r="H115" s="5"/>
      <c r="I115" s="2">
        <f t="shared" si="3"/>
        <v>1837.53</v>
      </c>
    </row>
    <row r="116" spans="1:11" x14ac:dyDescent="0.25">
      <c r="A116" t="s">
        <v>101</v>
      </c>
      <c r="B116" s="2">
        <v>0</v>
      </c>
      <c r="C116" s="2">
        <v>0</v>
      </c>
      <c r="D116" s="2">
        <v>0</v>
      </c>
      <c r="E116" s="2">
        <v>0</v>
      </c>
      <c r="F116" s="2">
        <v>0</v>
      </c>
      <c r="G116">
        <v>0</v>
      </c>
      <c r="H116" s="5"/>
      <c r="I116" s="2">
        <f t="shared" si="3"/>
        <v>0</v>
      </c>
    </row>
    <row r="117" spans="1:11" x14ac:dyDescent="0.25">
      <c r="A117" t="s">
        <v>102</v>
      </c>
      <c r="B117" s="2">
        <v>1000</v>
      </c>
      <c r="C117" s="2">
        <v>0</v>
      </c>
      <c r="D117" s="2">
        <v>160.29</v>
      </c>
      <c r="E117" s="2">
        <v>160.29</v>
      </c>
      <c r="F117" s="2">
        <v>839.71</v>
      </c>
      <c r="G117">
        <v>83.97</v>
      </c>
      <c r="H117" s="5"/>
      <c r="I117" s="2">
        <f t="shared" si="3"/>
        <v>839.71</v>
      </c>
    </row>
    <row r="118" spans="1:11" x14ac:dyDescent="0.25">
      <c r="A118" t="s">
        <v>103</v>
      </c>
      <c r="B118" s="2">
        <v>2000</v>
      </c>
      <c r="C118" s="2">
        <v>104.77</v>
      </c>
      <c r="D118" s="2">
        <v>304.68</v>
      </c>
      <c r="E118" s="2">
        <v>409.45</v>
      </c>
      <c r="F118" s="2">
        <v>1590.55</v>
      </c>
      <c r="G118">
        <v>79.53</v>
      </c>
      <c r="H118" s="5"/>
      <c r="I118" s="2">
        <f t="shared" si="3"/>
        <v>1590.55</v>
      </c>
    </row>
    <row r="119" spans="1:11" x14ac:dyDescent="0.25">
      <c r="A119" t="s">
        <v>104</v>
      </c>
      <c r="B119" s="2">
        <v>3000</v>
      </c>
      <c r="C119" s="2">
        <v>331.98</v>
      </c>
      <c r="D119" s="2">
        <v>1399.42</v>
      </c>
      <c r="E119" s="2">
        <v>1731.4</v>
      </c>
      <c r="F119" s="2">
        <v>1268.5999999999999</v>
      </c>
      <c r="G119">
        <v>42.29</v>
      </c>
      <c r="H119" s="5"/>
      <c r="I119" s="2">
        <f t="shared" si="3"/>
        <v>1268.5999999999999</v>
      </c>
    </row>
    <row r="120" spans="1:11" x14ac:dyDescent="0.25">
      <c r="A120" t="s">
        <v>105</v>
      </c>
      <c r="B120" s="2">
        <v>0</v>
      </c>
      <c r="C120" s="2">
        <v>0</v>
      </c>
      <c r="D120" s="2">
        <v>0</v>
      </c>
      <c r="E120" s="2">
        <v>0</v>
      </c>
      <c r="F120" s="2">
        <v>0</v>
      </c>
      <c r="G120">
        <v>0</v>
      </c>
      <c r="H120" s="5"/>
      <c r="I120" s="2">
        <f t="shared" si="3"/>
        <v>0</v>
      </c>
    </row>
    <row r="121" spans="1:11" x14ac:dyDescent="0.25">
      <c r="A121" t="s">
        <v>106</v>
      </c>
      <c r="B121" s="2">
        <v>1200</v>
      </c>
      <c r="C121" s="2">
        <v>0</v>
      </c>
      <c r="D121" s="2">
        <v>908</v>
      </c>
      <c r="E121" s="2">
        <v>908</v>
      </c>
      <c r="F121" s="2">
        <v>292</v>
      </c>
      <c r="G121">
        <v>24.33</v>
      </c>
      <c r="H121" s="5"/>
      <c r="I121" s="2">
        <f t="shared" si="3"/>
        <v>292</v>
      </c>
    </row>
    <row r="122" spans="1:11" x14ac:dyDescent="0.25">
      <c r="A122" t="s">
        <v>107</v>
      </c>
      <c r="B122" s="2">
        <v>300</v>
      </c>
      <c r="C122" s="2">
        <v>0</v>
      </c>
      <c r="D122" s="2">
        <v>210.5</v>
      </c>
      <c r="E122" s="2">
        <v>210.5</v>
      </c>
      <c r="F122" s="2">
        <v>89.5</v>
      </c>
      <c r="G122">
        <v>29.83</v>
      </c>
      <c r="H122" s="5"/>
      <c r="I122" s="2">
        <f t="shared" si="3"/>
        <v>89.5</v>
      </c>
    </row>
    <row r="123" spans="1:11" x14ac:dyDescent="0.25">
      <c r="A123" t="s">
        <v>108</v>
      </c>
      <c r="B123" s="2">
        <v>1914</v>
      </c>
      <c r="C123" s="2">
        <v>0</v>
      </c>
      <c r="D123" s="2">
        <v>1892.47</v>
      </c>
      <c r="E123" s="2">
        <v>1892.47</v>
      </c>
      <c r="F123" s="2">
        <v>21.53</v>
      </c>
      <c r="G123">
        <v>1.1200000000000001</v>
      </c>
      <c r="H123" s="5"/>
      <c r="I123" s="2">
        <f t="shared" si="3"/>
        <v>21.53</v>
      </c>
    </row>
    <row r="124" spans="1:11" x14ac:dyDescent="0.25">
      <c r="A124" t="s">
        <v>109</v>
      </c>
      <c r="B124" s="2">
        <v>200</v>
      </c>
      <c r="C124" s="2">
        <v>0</v>
      </c>
      <c r="D124" s="2">
        <v>131.44</v>
      </c>
      <c r="E124" s="2">
        <v>131.44</v>
      </c>
      <c r="F124" s="2">
        <v>68.56</v>
      </c>
      <c r="G124">
        <v>34.28</v>
      </c>
      <c r="H124" s="5"/>
      <c r="I124" s="2">
        <f t="shared" si="3"/>
        <v>68.56</v>
      </c>
    </row>
    <row r="125" spans="1:11" x14ac:dyDescent="0.25">
      <c r="A125" t="s">
        <v>110</v>
      </c>
      <c r="B125" s="2">
        <v>3000</v>
      </c>
      <c r="C125" s="2">
        <v>0</v>
      </c>
      <c r="D125" s="2">
        <v>1478.62</v>
      </c>
      <c r="E125" s="2">
        <v>1478.62</v>
      </c>
      <c r="F125" s="2">
        <v>1521.38</v>
      </c>
      <c r="G125">
        <v>50.71</v>
      </c>
      <c r="H125" s="7"/>
      <c r="I125" s="2">
        <f t="shared" si="3"/>
        <v>1521.38</v>
      </c>
    </row>
    <row r="126" spans="1:11" ht="45" x14ac:dyDescent="0.25">
      <c r="A126" t="s">
        <v>111</v>
      </c>
      <c r="B126" s="2">
        <v>2500</v>
      </c>
      <c r="C126" s="2">
        <v>10956</v>
      </c>
      <c r="D126" s="2">
        <v>2311.83</v>
      </c>
      <c r="E126" s="2">
        <v>13267.83</v>
      </c>
      <c r="F126" s="2">
        <v>-10767.83</v>
      </c>
      <c r="G126">
        <v>-430.71</v>
      </c>
      <c r="H126" s="5"/>
      <c r="I126" s="2">
        <f t="shared" si="3"/>
        <v>-10767.83</v>
      </c>
      <c r="J126" s="5" t="s">
        <v>170</v>
      </c>
    </row>
    <row r="127" spans="1:11" x14ac:dyDescent="0.25">
      <c r="B127" s="2"/>
      <c r="C127" s="2"/>
      <c r="D127" s="2"/>
      <c r="E127" s="2"/>
      <c r="F127" s="2"/>
      <c r="H127" s="5"/>
    </row>
    <row r="128" spans="1:11" x14ac:dyDescent="0.25">
      <c r="A128" s="1" t="s">
        <v>112</v>
      </c>
      <c r="B128" s="3">
        <v>251617</v>
      </c>
      <c r="C128" s="3">
        <v>27598.29</v>
      </c>
      <c r="D128" s="3">
        <v>90169.48</v>
      </c>
      <c r="E128" s="3">
        <v>117767.77</v>
      </c>
      <c r="F128" s="3">
        <v>133849.23000000001</v>
      </c>
      <c r="G128" s="1">
        <v>53.2</v>
      </c>
      <c r="H128" s="4"/>
      <c r="I128" s="3">
        <f>SUM(I78:I126)</f>
        <v>132249.23000000001</v>
      </c>
      <c r="J128" s="1"/>
      <c r="K128" s="1"/>
    </row>
    <row r="129" spans="1:11" x14ac:dyDescent="0.25">
      <c r="A129" s="1"/>
      <c r="B129" s="3"/>
      <c r="C129" s="3"/>
      <c r="D129" s="3"/>
      <c r="E129" s="3"/>
      <c r="F129" s="3"/>
      <c r="G129" s="1"/>
      <c r="H129" s="4"/>
      <c r="I129" s="1"/>
      <c r="J129" s="1"/>
      <c r="K129" s="1"/>
    </row>
    <row r="130" spans="1:11" x14ac:dyDescent="0.25">
      <c r="A130" s="1" t="s">
        <v>113</v>
      </c>
      <c r="B130" s="3"/>
      <c r="C130" s="3"/>
      <c r="D130" s="3"/>
      <c r="E130" s="3"/>
      <c r="F130" s="3"/>
      <c r="G130" s="1"/>
      <c r="H130" s="4"/>
      <c r="I130" s="1"/>
      <c r="J130" s="1"/>
      <c r="K130" s="1"/>
    </row>
    <row r="131" spans="1:11" x14ac:dyDescent="0.25">
      <c r="A131" t="s">
        <v>114</v>
      </c>
      <c r="B131" s="2">
        <v>0</v>
      </c>
      <c r="C131" s="2">
        <v>0</v>
      </c>
      <c r="D131" s="2">
        <v>0</v>
      </c>
      <c r="E131" s="2">
        <v>0</v>
      </c>
      <c r="F131" s="2">
        <v>0</v>
      </c>
      <c r="G131">
        <v>0</v>
      </c>
      <c r="H131" s="5"/>
    </row>
    <row r="132" spans="1:11" x14ac:dyDescent="0.25">
      <c r="B132" s="2"/>
      <c r="C132" s="2"/>
      <c r="D132" s="2"/>
      <c r="E132" s="2"/>
      <c r="F132" s="2"/>
      <c r="H132" s="5"/>
    </row>
    <row r="133" spans="1:11" x14ac:dyDescent="0.25">
      <c r="A133" s="1" t="s">
        <v>115</v>
      </c>
      <c r="B133" s="3">
        <v>0</v>
      </c>
      <c r="C133" s="3">
        <v>0</v>
      </c>
      <c r="D133" s="3">
        <v>0</v>
      </c>
      <c r="E133" s="3">
        <v>0</v>
      </c>
      <c r="F133" s="3">
        <v>0</v>
      </c>
      <c r="G133" s="1">
        <v>0</v>
      </c>
      <c r="H133" s="4"/>
      <c r="I133" s="1"/>
      <c r="J133" s="1"/>
      <c r="K133" s="1"/>
    </row>
    <row r="134" spans="1:11" x14ac:dyDescent="0.25">
      <c r="A134" s="1"/>
      <c r="B134" s="3"/>
      <c r="C134" s="3"/>
      <c r="D134" s="3"/>
      <c r="E134" s="3"/>
      <c r="F134" s="3"/>
      <c r="G134" s="1"/>
      <c r="H134" s="4"/>
      <c r="I134" s="1"/>
      <c r="J134" s="1"/>
      <c r="K134" s="1"/>
    </row>
    <row r="135" spans="1:11" x14ac:dyDescent="0.25">
      <c r="A135" s="1" t="s">
        <v>116</v>
      </c>
      <c r="B135" s="3"/>
      <c r="C135" s="3"/>
      <c r="D135" s="3"/>
      <c r="E135" s="3"/>
      <c r="F135" s="3"/>
      <c r="G135" s="1"/>
      <c r="H135" s="4"/>
      <c r="I135" s="1"/>
      <c r="J135" s="1"/>
      <c r="K135" s="1"/>
    </row>
    <row r="136" spans="1:11" x14ac:dyDescent="0.25">
      <c r="A136" t="s">
        <v>117</v>
      </c>
      <c r="B136" s="2">
        <v>6398</v>
      </c>
      <c r="C136" s="2">
        <v>0</v>
      </c>
      <c r="D136" s="2">
        <v>6398.17</v>
      </c>
      <c r="E136" s="2">
        <v>6398.17</v>
      </c>
      <c r="F136" s="2">
        <v>-0.17</v>
      </c>
      <c r="G136">
        <v>0</v>
      </c>
      <c r="H136" s="5"/>
      <c r="I136" s="2">
        <f t="shared" ref="I136:I150" si="4">F136-H136</f>
        <v>-0.17</v>
      </c>
    </row>
    <row r="137" spans="1:11" x14ac:dyDescent="0.25">
      <c r="A137" t="s">
        <v>118</v>
      </c>
      <c r="B137" s="2">
        <v>3977</v>
      </c>
      <c r="C137" s="2">
        <v>0</v>
      </c>
      <c r="D137" s="2">
        <v>3976.84</v>
      </c>
      <c r="E137" s="2">
        <v>3976.84</v>
      </c>
      <c r="F137" s="2">
        <v>0.16</v>
      </c>
      <c r="G137">
        <v>0</v>
      </c>
      <c r="H137" s="5"/>
      <c r="I137" s="2">
        <f t="shared" si="4"/>
        <v>0.16</v>
      </c>
    </row>
    <row r="138" spans="1:11" x14ac:dyDescent="0.25">
      <c r="A138" t="s">
        <v>119</v>
      </c>
      <c r="B138" s="2">
        <v>3851</v>
      </c>
      <c r="C138" s="2">
        <v>0</v>
      </c>
      <c r="D138" s="2">
        <v>3850.58</v>
      </c>
      <c r="E138" s="2">
        <v>3850.58</v>
      </c>
      <c r="F138" s="2">
        <v>0.42</v>
      </c>
      <c r="G138">
        <v>0.01</v>
      </c>
      <c r="H138" s="5"/>
      <c r="I138" s="2">
        <f t="shared" si="4"/>
        <v>0.42</v>
      </c>
    </row>
    <row r="139" spans="1:11" x14ac:dyDescent="0.25">
      <c r="A139" t="s">
        <v>120</v>
      </c>
      <c r="B139" s="2">
        <v>5200</v>
      </c>
      <c r="C139" s="2">
        <v>0</v>
      </c>
      <c r="D139" s="2">
        <v>5200.42</v>
      </c>
      <c r="E139" s="2">
        <v>5200.42</v>
      </c>
      <c r="F139" s="2">
        <v>-0.42</v>
      </c>
      <c r="G139">
        <v>-0.01</v>
      </c>
      <c r="H139" s="5"/>
      <c r="I139" s="2">
        <f t="shared" si="4"/>
        <v>-0.42</v>
      </c>
    </row>
    <row r="140" spans="1:11" x14ac:dyDescent="0.25">
      <c r="A140" t="s">
        <v>121</v>
      </c>
      <c r="B140" s="2">
        <v>6831</v>
      </c>
      <c r="C140" s="2">
        <v>0</v>
      </c>
      <c r="D140" s="2">
        <v>6830.56</v>
      </c>
      <c r="E140" s="2">
        <v>6830.56</v>
      </c>
      <c r="F140" s="2">
        <v>0.44</v>
      </c>
      <c r="G140">
        <v>0.01</v>
      </c>
      <c r="H140" s="5"/>
      <c r="I140" s="2">
        <f t="shared" si="4"/>
        <v>0.44</v>
      </c>
    </row>
    <row r="141" spans="1:11" x14ac:dyDescent="0.25">
      <c r="A141" t="s">
        <v>122</v>
      </c>
      <c r="B141" s="2">
        <v>872</v>
      </c>
      <c r="C141" s="2">
        <v>0</v>
      </c>
      <c r="D141" s="2">
        <v>872.16</v>
      </c>
      <c r="E141" s="2">
        <v>872.16</v>
      </c>
      <c r="F141" s="2">
        <v>-0.16</v>
      </c>
      <c r="G141">
        <v>-0.02</v>
      </c>
      <c r="H141" s="5"/>
      <c r="I141" s="2">
        <f t="shared" si="4"/>
        <v>-0.16</v>
      </c>
    </row>
    <row r="142" spans="1:11" x14ac:dyDescent="0.25">
      <c r="A142" t="s">
        <v>123</v>
      </c>
      <c r="B142" s="2">
        <v>86</v>
      </c>
      <c r="C142" s="2">
        <v>0</v>
      </c>
      <c r="D142" s="2">
        <v>85.5</v>
      </c>
      <c r="E142" s="2">
        <v>85.5</v>
      </c>
      <c r="F142" s="2">
        <v>0.5</v>
      </c>
      <c r="G142">
        <v>0.57999999999999996</v>
      </c>
      <c r="H142" s="5"/>
      <c r="I142" s="2">
        <f t="shared" si="4"/>
        <v>0.5</v>
      </c>
    </row>
    <row r="143" spans="1:11" x14ac:dyDescent="0.25">
      <c r="A143" t="s">
        <v>124</v>
      </c>
      <c r="B143" s="2">
        <v>407</v>
      </c>
      <c r="C143" s="2">
        <v>0</v>
      </c>
      <c r="D143" s="2">
        <v>406.92</v>
      </c>
      <c r="E143" s="2">
        <v>406.92</v>
      </c>
      <c r="F143" s="2">
        <v>0.08</v>
      </c>
      <c r="G143">
        <v>0.02</v>
      </c>
      <c r="H143" s="5"/>
      <c r="I143" s="2">
        <f t="shared" si="4"/>
        <v>0.08</v>
      </c>
    </row>
    <row r="144" spans="1:11" x14ac:dyDescent="0.25">
      <c r="A144" t="s">
        <v>125</v>
      </c>
      <c r="B144" s="2">
        <v>2316</v>
      </c>
      <c r="C144" s="2">
        <v>0</v>
      </c>
      <c r="D144" s="2">
        <v>2315.4</v>
      </c>
      <c r="E144" s="2">
        <v>2315.4</v>
      </c>
      <c r="F144" s="2">
        <v>0.6</v>
      </c>
      <c r="G144">
        <v>0.03</v>
      </c>
      <c r="H144" s="5"/>
      <c r="I144" s="2">
        <f t="shared" si="4"/>
        <v>0.6</v>
      </c>
    </row>
    <row r="145" spans="1:10" x14ac:dyDescent="0.25">
      <c r="A145" t="s">
        <v>126</v>
      </c>
      <c r="B145" s="2">
        <v>3320</v>
      </c>
      <c r="C145" s="2">
        <v>0</v>
      </c>
      <c r="D145" s="2">
        <v>3319.75</v>
      </c>
      <c r="E145" s="2">
        <v>3319.75</v>
      </c>
      <c r="F145" s="2">
        <v>0.25</v>
      </c>
      <c r="G145">
        <v>0.01</v>
      </c>
      <c r="H145" s="5"/>
      <c r="I145" s="2">
        <f t="shared" si="4"/>
        <v>0.25</v>
      </c>
    </row>
    <row r="146" spans="1:10" x14ac:dyDescent="0.25">
      <c r="A146" t="s">
        <v>127</v>
      </c>
      <c r="B146" s="2">
        <v>7201</v>
      </c>
      <c r="C146" s="2">
        <v>0</v>
      </c>
      <c r="D146" s="2">
        <v>5571.82</v>
      </c>
      <c r="E146" s="2">
        <v>5571.82</v>
      </c>
      <c r="F146" s="2">
        <v>1629.18</v>
      </c>
      <c r="G146">
        <v>22.62</v>
      </c>
      <c r="H146" s="5"/>
      <c r="I146" s="2">
        <f t="shared" si="4"/>
        <v>1629.18</v>
      </c>
    </row>
    <row r="147" spans="1:10" x14ac:dyDescent="0.25">
      <c r="A147" t="s">
        <v>128</v>
      </c>
      <c r="B147" s="2">
        <v>4012</v>
      </c>
      <c r="C147" s="2">
        <v>0</v>
      </c>
      <c r="D147" s="2">
        <v>4011.54</v>
      </c>
      <c r="E147" s="2">
        <v>4011.54</v>
      </c>
      <c r="F147" s="2">
        <v>0.46</v>
      </c>
      <c r="G147">
        <v>0.01</v>
      </c>
      <c r="H147" s="5"/>
      <c r="I147" s="2">
        <f t="shared" si="4"/>
        <v>0.46</v>
      </c>
    </row>
    <row r="148" spans="1:10" x14ac:dyDescent="0.25">
      <c r="A148" t="s">
        <v>129</v>
      </c>
      <c r="B148" s="2">
        <v>2689</v>
      </c>
      <c r="C148" s="2">
        <v>0</v>
      </c>
      <c r="D148" s="2">
        <v>2688.5</v>
      </c>
      <c r="E148" s="2">
        <v>2688.5</v>
      </c>
      <c r="F148" s="2">
        <v>0.5</v>
      </c>
      <c r="G148">
        <v>0.02</v>
      </c>
      <c r="H148" s="5"/>
      <c r="I148" s="2">
        <f t="shared" si="4"/>
        <v>0.5</v>
      </c>
    </row>
    <row r="149" spans="1:10" x14ac:dyDescent="0.25">
      <c r="A149" t="s">
        <v>130</v>
      </c>
      <c r="B149" s="2">
        <v>0</v>
      </c>
      <c r="C149" s="2">
        <v>0</v>
      </c>
      <c r="D149" s="2">
        <v>0</v>
      </c>
      <c r="E149" s="2">
        <v>0</v>
      </c>
      <c r="F149" s="2">
        <v>0</v>
      </c>
      <c r="G149">
        <v>0</v>
      </c>
      <c r="H149" s="5"/>
      <c r="I149" s="2">
        <f t="shared" si="4"/>
        <v>0</v>
      </c>
    </row>
    <row r="150" spans="1:10" x14ac:dyDescent="0.25">
      <c r="A150" t="s">
        <v>162</v>
      </c>
      <c r="B150" s="2">
        <v>0</v>
      </c>
      <c r="C150" s="2">
        <v>0</v>
      </c>
      <c r="D150" s="2">
        <v>0</v>
      </c>
      <c r="E150" s="2">
        <v>0</v>
      </c>
      <c r="F150" s="2">
        <v>0</v>
      </c>
      <c r="G150">
        <v>0</v>
      </c>
      <c r="H150" s="5"/>
      <c r="I150" s="2">
        <f t="shared" si="4"/>
        <v>0</v>
      </c>
    </row>
    <row r="151" spans="1:10" x14ac:dyDescent="0.25">
      <c r="B151" s="2"/>
      <c r="C151" s="2"/>
      <c r="D151" s="2"/>
      <c r="E151" s="2"/>
      <c r="F151" s="2"/>
      <c r="H151" s="5"/>
    </row>
    <row r="152" spans="1:10" x14ac:dyDescent="0.25">
      <c r="A152" s="1" t="s">
        <v>131</v>
      </c>
      <c r="B152" s="3">
        <v>47160</v>
      </c>
      <c r="C152" s="3">
        <v>0</v>
      </c>
      <c r="D152" s="3">
        <v>45528.160000000003</v>
      </c>
      <c r="E152" s="3">
        <v>45528.160000000003</v>
      </c>
      <c r="F152" s="3">
        <v>1631.84</v>
      </c>
      <c r="G152" s="1">
        <v>3.46</v>
      </c>
      <c r="H152" s="4"/>
      <c r="I152" s="3">
        <f>SUM(I136:I150)</f>
        <v>1631.8400000000001</v>
      </c>
      <c r="J152" s="1"/>
    </row>
    <row r="153" spans="1:10" x14ac:dyDescent="0.25">
      <c r="A153" s="1"/>
      <c r="B153" s="3"/>
      <c r="C153" s="3"/>
      <c r="D153" s="3"/>
      <c r="E153" s="3"/>
      <c r="F153" s="3"/>
      <c r="G153" s="1"/>
      <c r="H153" s="4"/>
      <c r="I153" s="1"/>
      <c r="J153" s="1"/>
    </row>
    <row r="154" spans="1:10" x14ac:dyDescent="0.25">
      <c r="A154" s="1" t="s">
        <v>132</v>
      </c>
      <c r="B154" s="3">
        <v>1913564</v>
      </c>
      <c r="C154" s="3">
        <v>749351.73</v>
      </c>
      <c r="D154" s="3">
        <v>866954.66</v>
      </c>
      <c r="E154" s="3">
        <v>1616306.39</v>
      </c>
      <c r="F154" s="3">
        <v>297257.61</v>
      </c>
      <c r="G154" s="1">
        <v>15.53</v>
      </c>
      <c r="H154" s="4"/>
      <c r="I154" s="3">
        <f>I2+I53+I69+I75+I128+I152</f>
        <v>264980.61000000004</v>
      </c>
      <c r="J154" s="1"/>
    </row>
    <row r="155" spans="1:10" x14ac:dyDescent="0.25">
      <c r="B155" s="2"/>
      <c r="C155" s="2"/>
      <c r="D155" s="2"/>
      <c r="E155" s="2"/>
      <c r="F155" s="2"/>
      <c r="H155" s="4"/>
      <c r="I155" s="1"/>
      <c r="J155" s="1"/>
    </row>
    <row r="156" spans="1:10" x14ac:dyDescent="0.25">
      <c r="B156" s="2"/>
      <c r="C156" s="2"/>
      <c r="D156" s="2"/>
      <c r="E156" s="2"/>
      <c r="F156" s="2"/>
      <c r="H156" s="4"/>
      <c r="I156" s="1"/>
      <c r="J156" s="1"/>
    </row>
    <row r="157" spans="1:10" x14ac:dyDescent="0.25">
      <c r="A157" s="1" t="s">
        <v>133</v>
      </c>
      <c r="B157" s="2"/>
      <c r="C157" s="2"/>
      <c r="D157" s="2"/>
      <c r="E157" s="2"/>
      <c r="F157" s="2"/>
      <c r="H157" s="4"/>
      <c r="I157" s="12"/>
      <c r="J157" s="3"/>
    </row>
    <row r="158" spans="1:10" x14ac:dyDescent="0.25">
      <c r="A158" t="s">
        <v>134</v>
      </c>
      <c r="B158" s="2">
        <v>0</v>
      </c>
      <c r="C158" s="2">
        <v>0</v>
      </c>
      <c r="D158" s="2">
        <v>0</v>
      </c>
      <c r="E158" s="2">
        <v>0</v>
      </c>
      <c r="F158" s="2">
        <v>0</v>
      </c>
      <c r="G158">
        <v>0</v>
      </c>
      <c r="H158" s="5"/>
      <c r="I158" s="2">
        <f t="shared" ref="I158:I174" si="5">F158-H158</f>
        <v>0</v>
      </c>
      <c r="J158" s="2"/>
    </row>
    <row r="159" spans="1:10" x14ac:dyDescent="0.25">
      <c r="A159" t="s">
        <v>135</v>
      </c>
      <c r="B159" s="2">
        <v>-28352</v>
      </c>
      <c r="C159" s="2">
        <v>0</v>
      </c>
      <c r="D159" s="2">
        <v>-23591</v>
      </c>
      <c r="E159" s="2">
        <v>-23591</v>
      </c>
      <c r="F159" s="2">
        <v>-4761</v>
      </c>
      <c r="G159">
        <v>16.79</v>
      </c>
      <c r="H159" s="13"/>
      <c r="I159" s="2">
        <f t="shared" si="5"/>
        <v>-4761</v>
      </c>
      <c r="J159" s="5"/>
    </row>
    <row r="160" spans="1:10" x14ac:dyDescent="0.25">
      <c r="A160" t="s">
        <v>136</v>
      </c>
      <c r="B160" s="2">
        <v>-102750</v>
      </c>
      <c r="C160" s="2">
        <v>0</v>
      </c>
      <c r="D160" s="2">
        <v>-85451</v>
      </c>
      <c r="E160" s="2">
        <v>-85451</v>
      </c>
      <c r="F160" s="2">
        <v>-17299</v>
      </c>
      <c r="G160">
        <v>16.84</v>
      </c>
      <c r="H160" s="5"/>
      <c r="I160" s="2">
        <f t="shared" si="5"/>
        <v>-17299</v>
      </c>
      <c r="J160" t="s">
        <v>172</v>
      </c>
    </row>
    <row r="161" spans="1:22" x14ac:dyDescent="0.25">
      <c r="A161" t="s">
        <v>137</v>
      </c>
      <c r="B161" s="2">
        <v>-66970</v>
      </c>
      <c r="C161" s="2">
        <v>0</v>
      </c>
      <c r="D161" s="2">
        <v>-51810</v>
      </c>
      <c r="E161" s="2">
        <v>-51810</v>
      </c>
      <c r="F161" s="2">
        <v>-15160</v>
      </c>
      <c r="G161">
        <v>22.64</v>
      </c>
      <c r="H161" s="5"/>
      <c r="I161" s="2">
        <f t="shared" si="5"/>
        <v>-15160</v>
      </c>
      <c r="J161" t="s">
        <v>173</v>
      </c>
    </row>
    <row r="162" spans="1:22" x14ac:dyDescent="0.25">
      <c r="A162" t="s">
        <v>163</v>
      </c>
      <c r="B162" s="2">
        <v>0</v>
      </c>
      <c r="C162" s="2">
        <v>0</v>
      </c>
      <c r="D162" s="2">
        <v>-10985</v>
      </c>
      <c r="E162" s="2">
        <v>-10985</v>
      </c>
      <c r="F162" s="2">
        <v>10985</v>
      </c>
      <c r="G162">
        <v>0</v>
      </c>
      <c r="H162" s="5"/>
      <c r="I162" s="2">
        <f t="shared" si="5"/>
        <v>10985</v>
      </c>
      <c r="J162" t="s">
        <v>175</v>
      </c>
    </row>
    <row r="163" spans="1:22" x14ac:dyDescent="0.25">
      <c r="A163" t="s">
        <v>138</v>
      </c>
      <c r="B163" s="2">
        <v>0</v>
      </c>
      <c r="C163" s="2">
        <v>0</v>
      </c>
      <c r="D163" s="2">
        <v>-6000</v>
      </c>
      <c r="E163" s="2">
        <v>-6000</v>
      </c>
      <c r="F163" s="2">
        <v>6000</v>
      </c>
      <c r="G163">
        <v>0</v>
      </c>
      <c r="H163" s="5"/>
      <c r="I163" s="2">
        <f t="shared" si="5"/>
        <v>6000</v>
      </c>
      <c r="J163" t="s">
        <v>174</v>
      </c>
    </row>
    <row r="164" spans="1:22" x14ac:dyDescent="0.25">
      <c r="A164" t="s">
        <v>139</v>
      </c>
      <c r="B164" s="2">
        <v>0</v>
      </c>
      <c r="C164" s="2">
        <v>0</v>
      </c>
      <c r="D164" s="2">
        <v>0</v>
      </c>
      <c r="E164" s="2">
        <v>0</v>
      </c>
      <c r="F164" s="2">
        <v>0</v>
      </c>
      <c r="G164">
        <v>0</v>
      </c>
      <c r="H164" s="5"/>
      <c r="I164" s="2">
        <f t="shared" si="5"/>
        <v>0</v>
      </c>
    </row>
    <row r="165" spans="1:22" x14ac:dyDescent="0.25">
      <c r="A165" t="s">
        <v>150</v>
      </c>
      <c r="B165" s="2">
        <v>0</v>
      </c>
      <c r="C165" s="2">
        <v>0</v>
      </c>
      <c r="D165" s="2">
        <v>-1795</v>
      </c>
      <c r="E165" s="2">
        <v>-1795</v>
      </c>
      <c r="F165" s="2">
        <v>1795</v>
      </c>
      <c r="G165">
        <v>0</v>
      </c>
      <c r="H165" s="13">
        <v>-10000</v>
      </c>
      <c r="I165" s="2">
        <f t="shared" si="5"/>
        <v>11795</v>
      </c>
      <c r="J165" t="s">
        <v>182</v>
      </c>
    </row>
    <row r="166" spans="1:22" x14ac:dyDescent="0.25">
      <c r="A166" t="s">
        <v>140</v>
      </c>
      <c r="B166" s="2">
        <v>0</v>
      </c>
      <c r="C166" s="2">
        <v>0</v>
      </c>
      <c r="D166" s="2">
        <v>-418.35</v>
      </c>
      <c r="E166" s="2">
        <v>-418.35</v>
      </c>
      <c r="F166" s="2">
        <v>418.35</v>
      </c>
      <c r="G166">
        <v>0</v>
      </c>
      <c r="H166" s="5"/>
      <c r="I166" s="2">
        <f t="shared" si="5"/>
        <v>418.35</v>
      </c>
    </row>
    <row r="167" spans="1:22" x14ac:dyDescent="0.25">
      <c r="A167" t="s">
        <v>141</v>
      </c>
      <c r="B167" s="2">
        <v>0</v>
      </c>
      <c r="C167" s="2">
        <v>0</v>
      </c>
      <c r="D167" s="2">
        <v>0</v>
      </c>
      <c r="E167" s="2">
        <v>0</v>
      </c>
      <c r="F167" s="2">
        <v>0</v>
      </c>
      <c r="G167">
        <v>0</v>
      </c>
      <c r="H167" s="5"/>
      <c r="I167" s="2">
        <f t="shared" si="5"/>
        <v>0</v>
      </c>
    </row>
    <row r="168" spans="1:22" x14ac:dyDescent="0.25">
      <c r="A168" t="s">
        <v>142</v>
      </c>
      <c r="B168" s="2">
        <v>0</v>
      </c>
      <c r="C168" s="2">
        <v>0</v>
      </c>
      <c r="D168" s="2">
        <v>-31.11</v>
      </c>
      <c r="E168" s="2">
        <v>-31.11</v>
      </c>
      <c r="F168" s="2">
        <v>31.11</v>
      </c>
      <c r="G168">
        <v>0</v>
      </c>
      <c r="H168" s="5"/>
      <c r="I168" s="2">
        <f t="shared" si="5"/>
        <v>31.11</v>
      </c>
    </row>
    <row r="169" spans="1:22" x14ac:dyDescent="0.25">
      <c r="A169" t="s">
        <v>143</v>
      </c>
      <c r="B169" s="2">
        <v>-9000</v>
      </c>
      <c r="C169" s="2">
        <v>0</v>
      </c>
      <c r="D169" s="2">
        <v>-8028</v>
      </c>
      <c r="E169" s="2">
        <v>-8028</v>
      </c>
      <c r="F169" s="2">
        <v>-972</v>
      </c>
      <c r="G169">
        <v>10.8</v>
      </c>
      <c r="H169" s="5"/>
      <c r="I169" s="2">
        <f t="shared" si="5"/>
        <v>-972</v>
      </c>
    </row>
    <row r="170" spans="1:22" x14ac:dyDescent="0.25">
      <c r="A170" t="s">
        <v>144</v>
      </c>
      <c r="B170" s="2">
        <v>0</v>
      </c>
      <c r="C170" s="2">
        <v>0</v>
      </c>
      <c r="D170" s="2">
        <v>0</v>
      </c>
      <c r="E170" s="2">
        <v>0</v>
      </c>
      <c r="F170" s="2">
        <v>0</v>
      </c>
      <c r="G170">
        <v>0</v>
      </c>
      <c r="H170" s="5"/>
      <c r="I170" s="2">
        <f t="shared" si="5"/>
        <v>0</v>
      </c>
    </row>
    <row r="171" spans="1:22" x14ac:dyDescent="0.25">
      <c r="A171" t="s">
        <v>145</v>
      </c>
      <c r="B171" s="2">
        <v>0</v>
      </c>
      <c r="C171" s="2">
        <v>0</v>
      </c>
      <c r="D171" s="2">
        <v>-7790</v>
      </c>
      <c r="E171" s="2">
        <v>-7790</v>
      </c>
      <c r="F171" s="2">
        <v>7790</v>
      </c>
      <c r="G171">
        <v>0</v>
      </c>
      <c r="H171" s="5"/>
      <c r="I171" s="2">
        <f t="shared" si="5"/>
        <v>7790</v>
      </c>
      <c r="J171" t="s">
        <v>176</v>
      </c>
      <c r="K171" s="6">
        <v>-7000</v>
      </c>
      <c r="L171" s="2">
        <f>I171+K171</f>
        <v>790</v>
      </c>
    </row>
    <row r="172" spans="1:22" s="1" customFormat="1" x14ac:dyDescent="0.25">
      <c r="A172" t="s">
        <v>146</v>
      </c>
      <c r="B172" s="2">
        <v>0</v>
      </c>
      <c r="C172" s="2">
        <v>0</v>
      </c>
      <c r="D172" s="2">
        <v>0</v>
      </c>
      <c r="E172" s="2">
        <v>0</v>
      </c>
      <c r="F172" s="2">
        <v>0</v>
      </c>
      <c r="G172">
        <v>0</v>
      </c>
      <c r="H172" s="10"/>
      <c r="I172" s="2">
        <f t="shared" si="5"/>
        <v>0</v>
      </c>
    </row>
    <row r="173" spans="1:22" s="1" customFormat="1" x14ac:dyDescent="0.25">
      <c r="A173" t="s">
        <v>147</v>
      </c>
      <c r="B173" s="2">
        <v>-4300</v>
      </c>
      <c r="C173" s="2">
        <v>0</v>
      </c>
      <c r="D173" s="2">
        <v>-709.4</v>
      </c>
      <c r="E173" s="2">
        <v>-709.4</v>
      </c>
      <c r="F173" s="2">
        <v>-3590.6</v>
      </c>
      <c r="G173">
        <v>83.5</v>
      </c>
      <c r="H173" s="10"/>
      <c r="I173" s="2">
        <f t="shared" si="5"/>
        <v>-3590.6</v>
      </c>
    </row>
    <row r="174" spans="1:22" s="1" customFormat="1" x14ac:dyDescent="0.25">
      <c r="A174" t="s">
        <v>151</v>
      </c>
      <c r="B174" s="2">
        <v>0</v>
      </c>
      <c r="C174" s="2">
        <v>0</v>
      </c>
      <c r="D174" s="2">
        <v>0</v>
      </c>
      <c r="E174" s="2">
        <v>0</v>
      </c>
      <c r="F174" s="2">
        <v>0</v>
      </c>
      <c r="G174">
        <v>0</v>
      </c>
      <c r="I174" s="2">
        <f t="shared" si="5"/>
        <v>0</v>
      </c>
    </row>
    <row r="175" spans="1:22" x14ac:dyDescent="0.25">
      <c r="B175" s="2"/>
      <c r="C175" s="2"/>
      <c r="D175" s="2"/>
      <c r="E175" s="2"/>
      <c r="F175" s="2"/>
    </row>
    <row r="176" spans="1:22" x14ac:dyDescent="0.25">
      <c r="A176" s="1" t="s">
        <v>148</v>
      </c>
      <c r="B176" s="3">
        <v>-211372</v>
      </c>
      <c r="C176" s="3">
        <v>0</v>
      </c>
      <c r="D176" s="3">
        <v>-196608.86</v>
      </c>
      <c r="E176" s="3">
        <v>-196608.86</v>
      </c>
      <c r="F176" s="3">
        <v>-14763.14</v>
      </c>
      <c r="G176" s="1">
        <v>6.98</v>
      </c>
      <c r="H176" s="1"/>
      <c r="I176" s="3">
        <f>SUM(I158:I174)</f>
        <v>-4763.1400000000012</v>
      </c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</row>
    <row r="177" spans="1:11" x14ac:dyDescent="0.25">
      <c r="A177" s="1"/>
      <c r="B177" s="3"/>
      <c r="C177" s="3"/>
      <c r="D177" s="3"/>
      <c r="E177" s="3"/>
      <c r="F177" s="3"/>
      <c r="G177" s="1"/>
      <c r="H177" s="1"/>
      <c r="I177" s="1"/>
    </row>
    <row r="178" spans="1:11" x14ac:dyDescent="0.25">
      <c r="A178" s="1" t="s">
        <v>149</v>
      </c>
      <c r="B178" s="3">
        <v>1702192</v>
      </c>
      <c r="C178" s="3">
        <v>749351.73</v>
      </c>
      <c r="D178" s="3">
        <v>670345.80000000005</v>
      </c>
      <c r="E178" s="3">
        <v>1419697.53</v>
      </c>
      <c r="F178" s="3">
        <v>282494.46999999997</v>
      </c>
      <c r="G178" s="1">
        <v>16.600000000000001</v>
      </c>
      <c r="H178" s="12">
        <f>SUM(H2:H174)</f>
        <v>22277</v>
      </c>
      <c r="I178" s="3">
        <f>F178-H178</f>
        <v>260217.46999999997</v>
      </c>
      <c r="J178" s="1"/>
      <c r="K178" s="3">
        <f>SUM(K2:K174)</f>
        <v>0</v>
      </c>
    </row>
    <row r="179" spans="1:11" x14ac:dyDescent="0.25">
      <c r="H179" s="1"/>
    </row>
    <row r="180" spans="1:11" x14ac:dyDescent="0.25">
      <c r="A180" s="1" t="s">
        <v>179</v>
      </c>
      <c r="B180" s="12">
        <v>57602</v>
      </c>
      <c r="D180" t="s">
        <v>184</v>
      </c>
      <c r="H180" s="1"/>
    </row>
    <row r="181" spans="1:11" x14ac:dyDescent="0.25">
      <c r="A181" s="1" t="s">
        <v>183</v>
      </c>
      <c r="B181" s="3">
        <v>431139</v>
      </c>
      <c r="D181" t="s">
        <v>185</v>
      </c>
    </row>
    <row r="182" spans="1:11" x14ac:dyDescent="0.25">
      <c r="A182" s="1"/>
      <c r="B182" s="3"/>
    </row>
    <row r="183" spans="1:11" x14ac:dyDescent="0.25">
      <c r="A183" s="1" t="s">
        <v>203</v>
      </c>
      <c r="B183" s="3">
        <f>B180+L2</f>
        <v>113654</v>
      </c>
    </row>
    <row r="184" spans="1:11" x14ac:dyDescent="0.25">
      <c r="A184" s="1"/>
      <c r="B184" s="3"/>
    </row>
    <row r="185" spans="1:11" x14ac:dyDescent="0.25">
      <c r="B185" s="3" t="s">
        <v>187</v>
      </c>
      <c r="C185" s="1" t="s">
        <v>186</v>
      </c>
      <c r="D185" s="1" t="s">
        <v>189</v>
      </c>
    </row>
    <row r="186" spans="1:11" x14ac:dyDescent="0.25">
      <c r="A186" s="1" t="s">
        <v>188</v>
      </c>
      <c r="B186" s="3">
        <f>B181+B178</f>
        <v>2133331</v>
      </c>
      <c r="C186" s="3">
        <f>B178</f>
        <v>1702192</v>
      </c>
      <c r="D186" s="3">
        <f>B181</f>
        <v>431139</v>
      </c>
    </row>
    <row r="187" spans="1:11" x14ac:dyDescent="0.25">
      <c r="A187" s="1" t="s">
        <v>190</v>
      </c>
      <c r="B187" s="18">
        <f>C187+D187</f>
        <v>77502</v>
      </c>
      <c r="C187" s="2">
        <v>111859</v>
      </c>
      <c r="D187" s="2">
        <v>-34357</v>
      </c>
    </row>
    <row r="188" spans="1:11" x14ac:dyDescent="0.25">
      <c r="A188" s="1" t="s">
        <v>191</v>
      </c>
      <c r="B188" s="2">
        <f>B186-B187</f>
        <v>2055829</v>
      </c>
      <c r="C188" s="2">
        <f>C186-C187</f>
        <v>1590333</v>
      </c>
      <c r="D188" s="2">
        <f>D186-D187</f>
        <v>465496</v>
      </c>
    </row>
    <row r="189" spans="1:11" x14ac:dyDescent="0.25">
      <c r="A189" s="16">
        <v>0.08</v>
      </c>
      <c r="B189" s="17">
        <f>B188*8/100</f>
        <v>164466.32</v>
      </c>
      <c r="C189" s="17">
        <f>C188*8/100</f>
        <v>127226.64</v>
      </c>
      <c r="D189" s="17">
        <f>D188*8/100</f>
        <v>37239.68</v>
      </c>
      <c r="E189" s="8"/>
      <c r="F189" s="9"/>
    </row>
    <row r="190" spans="1:11" x14ac:dyDescent="0.25">
      <c r="A190" s="16">
        <v>0.16</v>
      </c>
      <c r="B190" s="17">
        <f>B188*16/100</f>
        <v>328932.64</v>
      </c>
      <c r="C190" s="17">
        <f>C188*16/100</f>
        <v>254453.28</v>
      </c>
      <c r="D190" s="17">
        <f>D188*16/100</f>
        <v>74479.360000000001</v>
      </c>
      <c r="E190" s="8"/>
      <c r="F190" s="9"/>
    </row>
    <row r="191" spans="1:11" x14ac:dyDescent="0.25">
      <c r="D191" s="8"/>
      <c r="E191" s="8"/>
      <c r="F191" s="9"/>
    </row>
    <row r="192" spans="1:11" x14ac:dyDescent="0.25">
      <c r="A192" s="1" t="s">
        <v>192</v>
      </c>
      <c r="B192" s="3">
        <f>I178+B180</f>
        <v>317819.46999999997</v>
      </c>
      <c r="C192" s="3">
        <f>I178</f>
        <v>260217.46999999997</v>
      </c>
      <c r="D192" s="12">
        <f>B180</f>
        <v>57602</v>
      </c>
      <c r="F192" s="6"/>
    </row>
    <row r="193" spans="1:6" x14ac:dyDescent="0.25">
      <c r="A193" s="1"/>
      <c r="B193" s="11"/>
      <c r="D193" s="8"/>
      <c r="E193" s="8"/>
      <c r="F193" s="9"/>
    </row>
    <row r="194" spans="1:6" x14ac:dyDescent="0.25">
      <c r="A194" s="1"/>
      <c r="B194" s="3"/>
      <c r="F194" s="2"/>
    </row>
    <row r="195" spans="1:6" x14ac:dyDescent="0.25">
      <c r="F195" s="2"/>
    </row>
    <row r="196" spans="1:6" x14ac:dyDescent="0.25">
      <c r="E196" s="1"/>
      <c r="F196" s="3"/>
    </row>
    <row r="202" spans="1:6" x14ac:dyDescent="0.25">
      <c r="E202" s="1"/>
      <c r="F202" s="1"/>
    </row>
  </sheetData>
  <pageMargins left="0.7" right="0.7" top="0.75" bottom="0.75" header="0.3" footer="0.3"/>
  <pageSetup paperSize="9" scale="6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Governors 18th nov 2018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Cath Wadsworth</dc:creator>
  <cp:lastModifiedBy>Cath Wadsworth</cp:lastModifiedBy>
  <cp:lastPrinted>2018-11-14T14:52:39Z</cp:lastPrinted>
  <dcterms:created xsi:type="dcterms:W3CDTF">2015-07-10T14:12:14Z</dcterms:created>
  <dcterms:modified xsi:type="dcterms:W3CDTF">2018-11-14T14:57:12Z</dcterms:modified>
</cp:coreProperties>
</file>