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mary H Drive\Finance\Year 2018-19\Budget\Area Budget Plans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6" i="1" l="1"/>
  <c r="H14" i="1"/>
  <c r="F11" i="2"/>
  <c r="F10" i="2"/>
  <c r="F9" i="2"/>
  <c r="F8" i="2"/>
  <c r="F7" i="2"/>
  <c r="F6" i="2"/>
  <c r="F5" i="2"/>
  <c r="G11" i="2"/>
  <c r="G10" i="2"/>
  <c r="G9" i="2"/>
  <c r="G8" i="2"/>
  <c r="G7" i="2"/>
  <c r="G6" i="2"/>
  <c r="G5" i="2"/>
  <c r="G13" i="2" l="1"/>
  <c r="H34" i="1"/>
  <c r="I34" i="1" s="1"/>
  <c r="G34" i="1"/>
  <c r="F34" i="1"/>
  <c r="H32" i="1" l="1"/>
  <c r="G32" i="1"/>
  <c r="F32" i="1"/>
  <c r="E35" i="1" l="1"/>
  <c r="D34" i="1" l="1"/>
  <c r="C34" i="1"/>
  <c r="E32" i="1"/>
  <c r="E31" i="1"/>
  <c r="E30" i="1"/>
  <c r="E29" i="1"/>
  <c r="E27" i="1"/>
  <c r="E25" i="1"/>
  <c r="E24" i="1"/>
  <c r="E22" i="1"/>
  <c r="E21" i="1"/>
  <c r="E20" i="1"/>
  <c r="E17" i="1"/>
  <c r="E15" i="1"/>
  <c r="E14" i="1"/>
  <c r="E13" i="1"/>
  <c r="E12" i="1"/>
  <c r="E11" i="1"/>
  <c r="E34" i="1" l="1"/>
</calcChain>
</file>

<file path=xl/sharedStrings.xml><?xml version="1.0" encoding="utf-8"?>
<sst xmlns="http://schemas.openxmlformats.org/spreadsheetml/2006/main" count="80" uniqueCount="75">
  <si>
    <t xml:space="preserve">PUPIL PREMIUM PLAN </t>
  </si>
  <si>
    <t>FINANCIAL YEAR 2018-19</t>
  </si>
  <si>
    <t>Listening Attention and Communication – provided by Early Years Leader and Teaching Staff plus cost of Chatter Bags</t>
  </si>
  <si>
    <t>Teaching interventions and 1-1 personalised support eg Rapid interventions and Play Therapy.</t>
  </si>
  <si>
    <t>Nuturing new arrivals, buddy system overseen by TA for first two weeks. 2hr a day. SCPP.</t>
  </si>
  <si>
    <t>Teaching and Learning lead Practitioner 1/2 of time is PP</t>
  </si>
  <si>
    <t>Assessment, induction and transfer resources</t>
  </si>
  <si>
    <t>Financial assistance –</t>
  </si>
  <si>
    <t xml:space="preserve">                       Clubs</t>
  </si>
  <si>
    <t xml:space="preserve">                       Uniform</t>
  </si>
  <si>
    <t xml:space="preserve">                       Trips/Visitors</t>
  </si>
  <si>
    <t xml:space="preserve">                       FSM Meals and over 5 milk</t>
  </si>
  <si>
    <t>Resources for above - Numicon, bags of sounds etc</t>
  </si>
  <si>
    <t>teacher assessments</t>
  </si>
  <si>
    <t>TA Buddy system</t>
  </si>
  <si>
    <t>TOTAL</t>
  </si>
  <si>
    <t>Teacher cover</t>
  </si>
  <si>
    <t>teacher input</t>
  </si>
  <si>
    <t xml:space="preserve">teacher </t>
  </si>
  <si>
    <t>Teacher</t>
  </si>
  <si>
    <t>stationery resources</t>
  </si>
  <si>
    <t>learning Resources</t>
  </si>
  <si>
    <t>teacher</t>
  </si>
  <si>
    <t>Actual Grant</t>
  </si>
  <si>
    <t>Est Grant</t>
  </si>
  <si>
    <t>Out of class SEND with responsibility for ensuring PP provision as well as SEN 1 day a week</t>
  </si>
  <si>
    <t>Updated Nov 2018</t>
  </si>
  <si>
    <t>BUDGET</t>
  </si>
  <si>
    <t>SPEND</t>
  </si>
  <si>
    <t>Actual Spend April -Aug 2018</t>
  </si>
  <si>
    <t>Actual Spend Sept to Dec 18</t>
  </si>
  <si>
    <t>Total Spend</t>
  </si>
  <si>
    <t>April - Aug 2018</t>
  </si>
  <si>
    <t xml:space="preserve"> Sept 18 - March 19</t>
  </si>
  <si>
    <t>Total 2018-19</t>
  </si>
  <si>
    <t>FSM</t>
  </si>
  <si>
    <t>PP FSM (inc ever 6)</t>
  </si>
  <si>
    <t xml:space="preserve">PP Service </t>
  </si>
  <si>
    <t>April - Aug</t>
  </si>
  <si>
    <t>Sept - March</t>
  </si>
  <si>
    <t>Funding</t>
  </si>
  <si>
    <t xml:space="preserve">Attendance &amp; pupil welfare including assessment, induction and transfer. 50% Time. Role created to support service children transfer who usually stay 2 years. </t>
  </si>
  <si>
    <t>play therapy session - External provider 30 sessiosn</t>
  </si>
  <si>
    <t>1-1 reading Tas</t>
  </si>
  <si>
    <t>Head</t>
  </si>
  <si>
    <t>Total Pupils (yrr to yr2/yr6)</t>
  </si>
  <si>
    <t>Pupil Premium Lead % FSMPP/actual (12/243 and 29/497)</t>
  </si>
  <si>
    <t>Parent &amp; Teacher sessions including resources  EYFS &amp; KS1 &amp; KS2– Release time (Each teacher 1 day a term)  and cost of Bag of Sounds and Numicon and other resources - Supply £203.8 a day</t>
  </si>
  <si>
    <t>Additional Support 1 child visit to Burley lodge</t>
  </si>
  <si>
    <t>Rapid/BUG Club Software</t>
  </si>
  <si>
    <t>Actual Spend Jan to March 19</t>
  </si>
  <si>
    <t>Additional teacher 1/2 Autumn term, 2days week supply in Spring term. Work with Year 6 PP children</t>
  </si>
  <si>
    <t xml:space="preserve"> Interventions Tas 1/2 day a week</t>
  </si>
  <si>
    <t>Interventions Teacher led</t>
  </si>
  <si>
    <t>Spring Term Interventions</t>
  </si>
  <si>
    <t>Reception</t>
  </si>
  <si>
    <t>Phonics</t>
  </si>
  <si>
    <t>EB</t>
  </si>
  <si>
    <t>No of Hrs</t>
  </si>
  <si>
    <t>Year</t>
  </si>
  <si>
    <t>Subject</t>
  </si>
  <si>
    <t>Who</t>
  </si>
  <si>
    <t>Proportion PP</t>
  </si>
  <si>
    <t>Cost to PP</t>
  </si>
  <si>
    <t>Year 1</t>
  </si>
  <si>
    <t>CH Ta</t>
  </si>
  <si>
    <t>Maths</t>
  </si>
  <si>
    <t>Teachers</t>
  </si>
  <si>
    <t>Year 3</t>
  </si>
  <si>
    <t>Year 4</t>
  </si>
  <si>
    <t>Year 5</t>
  </si>
  <si>
    <t xml:space="preserve">Teachers </t>
  </si>
  <si>
    <t>Year 6</t>
  </si>
  <si>
    <t>Cost Per Hour Inc On costs Average Teacher MP6/UP1</t>
  </si>
  <si>
    <t>Total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</si>
</sst>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£&quot;#,##0;[Red]\-&quot;£&quot;#,##0"/>
    <numFmt numFmtId="8" formatCode="&quot;£&quot;#,##0.00;[Red]\-&quot;£&quot;#,##0.00"/>
    <numFmt numFmtId="164" formatCode="&quot;£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164" fontId="0" fillId="0" borderId="0" xfId="0" applyNumberFormat="1"/>
    <xf numFmtId="164" fontId="1" fillId="0" borderId="0" xfId="0" applyNumberFormat="1" applyFont="1"/>
    <xf numFmtId="6" fontId="0" fillId="0" borderId="0" xfId="0" applyNumberFormat="1"/>
    <xf numFmtId="0" fontId="0" fillId="0" borderId="0" xfId="0" applyAlignment="1">
      <alignment horizontal="left" vertical="top" wrapText="1"/>
    </xf>
    <xf numFmtId="2" fontId="0" fillId="0" borderId="0" xfId="0" applyNumberFormat="1"/>
    <xf numFmtId="0" fontId="1" fillId="0" borderId="0" xfId="0" applyFont="1" applyAlignment="1">
      <alignment horizontal="center"/>
    </xf>
    <xf numFmtId="6" fontId="0" fillId="0" borderId="0" xfId="0" applyNumberFormat="1" applyAlignment="1">
      <alignment wrapText="1"/>
    </xf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topLeftCell="A26" workbookViewId="0">
      <selection activeCell="K17" sqref="K17"/>
    </sheetView>
  </sheetViews>
  <sheetFormatPr defaultRowHeight="15" x14ac:dyDescent="0.25"/>
  <cols>
    <col min="1" max="1" width="37.42578125" customWidth="1"/>
    <col min="2" max="2" width="22.5703125" customWidth="1"/>
    <col min="3" max="3" width="11.85546875" customWidth="1"/>
    <col min="6" max="6" width="13.5703125" customWidth="1"/>
    <col min="7" max="8" width="11.85546875" customWidth="1"/>
  </cols>
  <sheetData>
    <row r="1" spans="1:9" x14ac:dyDescent="0.25">
      <c r="B1" t="s">
        <v>38</v>
      </c>
      <c r="C1" t="s">
        <v>39</v>
      </c>
      <c r="E1" t="s">
        <v>40</v>
      </c>
    </row>
    <row r="2" spans="1:9" x14ac:dyDescent="0.25">
      <c r="A2" t="s">
        <v>35</v>
      </c>
      <c r="B2">
        <v>10</v>
      </c>
      <c r="C2">
        <v>25</v>
      </c>
    </row>
    <row r="3" spans="1:9" x14ac:dyDescent="0.25">
      <c r="A3" t="s">
        <v>36</v>
      </c>
      <c r="B3">
        <v>12</v>
      </c>
      <c r="C3">
        <v>29</v>
      </c>
      <c r="E3" s="9">
        <v>1320</v>
      </c>
    </row>
    <row r="4" spans="1:9" x14ac:dyDescent="0.25">
      <c r="A4" t="s">
        <v>37</v>
      </c>
      <c r="B4">
        <v>51</v>
      </c>
      <c r="C4">
        <v>92</v>
      </c>
      <c r="E4" s="9">
        <v>300</v>
      </c>
    </row>
    <row r="5" spans="1:9" x14ac:dyDescent="0.25">
      <c r="A5" t="s">
        <v>45</v>
      </c>
      <c r="B5">
        <v>243</v>
      </c>
      <c r="C5">
        <v>497</v>
      </c>
      <c r="E5" s="9"/>
    </row>
    <row r="6" spans="1:9" x14ac:dyDescent="0.25">
      <c r="A6" s="1"/>
      <c r="C6" s="5" t="s">
        <v>0</v>
      </c>
    </row>
    <row r="7" spans="1:9" x14ac:dyDescent="0.25">
      <c r="A7" s="1"/>
      <c r="C7" s="5" t="s">
        <v>1</v>
      </c>
    </row>
    <row r="8" spans="1:9" x14ac:dyDescent="0.25">
      <c r="A8" s="1"/>
      <c r="C8" s="5" t="s">
        <v>26</v>
      </c>
    </row>
    <row r="9" spans="1:9" x14ac:dyDescent="0.25">
      <c r="A9" s="1"/>
      <c r="C9" s="12" t="s">
        <v>27</v>
      </c>
      <c r="D9" s="12"/>
      <c r="E9" s="12"/>
      <c r="F9" s="12" t="s">
        <v>28</v>
      </c>
      <c r="G9" s="12"/>
      <c r="H9" s="12"/>
    </row>
    <row r="10" spans="1:9" ht="45" x14ac:dyDescent="0.25">
      <c r="A10" s="1"/>
      <c r="C10" s="6" t="s">
        <v>32</v>
      </c>
      <c r="D10" s="6" t="s">
        <v>33</v>
      </c>
      <c r="E10" s="6" t="s">
        <v>34</v>
      </c>
      <c r="F10" s="6" t="s">
        <v>29</v>
      </c>
      <c r="G10" s="6" t="s">
        <v>30</v>
      </c>
      <c r="H10" s="6" t="s">
        <v>50</v>
      </c>
      <c r="I10" s="6" t="s">
        <v>31</v>
      </c>
    </row>
    <row r="11" spans="1:9" ht="50.25" customHeight="1" x14ac:dyDescent="0.25">
      <c r="A11" s="1" t="s">
        <v>2</v>
      </c>
      <c r="B11" t="s">
        <v>17</v>
      </c>
      <c r="C11" s="7">
        <v>208</v>
      </c>
      <c r="D11" s="7">
        <v>292</v>
      </c>
      <c r="E11" s="7">
        <f t="shared" ref="E11:E27" si="0">C11+D11</f>
        <v>500</v>
      </c>
      <c r="F11">
        <v>0</v>
      </c>
    </row>
    <row r="12" spans="1:9" ht="81" customHeight="1" x14ac:dyDescent="0.25">
      <c r="A12" s="1" t="s">
        <v>47</v>
      </c>
      <c r="B12" t="s">
        <v>16</v>
      </c>
      <c r="C12" s="7">
        <v>2188</v>
      </c>
      <c r="D12" s="7">
        <v>7000</v>
      </c>
      <c r="E12" s="7">
        <f t="shared" si="0"/>
        <v>9188</v>
      </c>
      <c r="F12" s="9">
        <v>2038</v>
      </c>
      <c r="G12" s="9">
        <v>4076</v>
      </c>
    </row>
    <row r="13" spans="1:9" ht="33" customHeight="1" x14ac:dyDescent="0.25">
      <c r="A13" s="1" t="s">
        <v>12</v>
      </c>
      <c r="B13" t="s">
        <v>21</v>
      </c>
      <c r="C13" s="7">
        <v>208</v>
      </c>
      <c r="D13" s="7">
        <v>2917</v>
      </c>
      <c r="E13" s="7">
        <f t="shared" si="0"/>
        <v>3125</v>
      </c>
      <c r="F13">
        <v>0</v>
      </c>
    </row>
    <row r="14" spans="1:9" ht="63" customHeight="1" x14ac:dyDescent="0.25">
      <c r="A14" s="2" t="s">
        <v>3</v>
      </c>
      <c r="B14" s="1" t="s">
        <v>52</v>
      </c>
      <c r="C14" s="7">
        <v>577</v>
      </c>
      <c r="D14" s="7">
        <v>1773</v>
      </c>
      <c r="E14" s="7">
        <f t="shared" si="0"/>
        <v>2350</v>
      </c>
      <c r="F14" s="9">
        <v>577</v>
      </c>
      <c r="G14" s="7">
        <v>0</v>
      </c>
      <c r="H14" s="14">
        <f>Sheet2!G6</f>
        <v>58.86</v>
      </c>
    </row>
    <row r="15" spans="1:9" ht="16.5" customHeight="1" x14ac:dyDescent="0.25">
      <c r="A15" s="2"/>
      <c r="B15" s="1" t="s">
        <v>43</v>
      </c>
      <c r="C15" s="7">
        <v>1923</v>
      </c>
      <c r="D15" s="7">
        <v>5320</v>
      </c>
      <c r="E15" s="7">
        <f t="shared" si="0"/>
        <v>7243</v>
      </c>
      <c r="F15" s="9">
        <v>1923</v>
      </c>
    </row>
    <row r="16" spans="1:9" ht="30" customHeight="1" x14ac:dyDescent="0.25">
      <c r="A16" s="2"/>
      <c r="B16" s="10" t="s">
        <v>53</v>
      </c>
      <c r="C16" s="7"/>
      <c r="D16" s="7"/>
      <c r="E16" s="7"/>
      <c r="F16" s="9"/>
      <c r="H16" s="14">
        <f>Sheet2!G13-Sheet2!G6</f>
        <v>892.58333333333337</v>
      </c>
    </row>
    <row r="17" spans="1:8" ht="46.5" customHeight="1" x14ac:dyDescent="0.25">
      <c r="A17" s="2"/>
      <c r="B17" s="1" t="s">
        <v>42</v>
      </c>
      <c r="C17" s="7">
        <v>375</v>
      </c>
      <c r="D17" s="7">
        <v>1995</v>
      </c>
      <c r="E17" s="7">
        <f t="shared" si="0"/>
        <v>2370</v>
      </c>
      <c r="F17" s="9">
        <v>1800</v>
      </c>
      <c r="G17" s="9">
        <v>1400</v>
      </c>
    </row>
    <row r="18" spans="1:8" ht="46.5" customHeight="1" x14ac:dyDescent="0.25">
      <c r="A18" s="2"/>
      <c r="B18" s="1" t="s">
        <v>48</v>
      </c>
      <c r="C18" s="7"/>
      <c r="D18" s="7"/>
      <c r="E18" s="7"/>
      <c r="F18" s="9">
        <v>100</v>
      </c>
      <c r="G18" s="9"/>
    </row>
    <row r="19" spans="1:8" ht="46.5" customHeight="1" x14ac:dyDescent="0.25">
      <c r="A19" s="2" t="s">
        <v>49</v>
      </c>
      <c r="B19" s="1"/>
      <c r="C19" s="7"/>
      <c r="D19" s="7"/>
      <c r="E19" s="7"/>
      <c r="F19" s="9">
        <v>1373</v>
      </c>
      <c r="G19" s="9">
        <v>1179</v>
      </c>
    </row>
    <row r="20" spans="1:8" ht="42" customHeight="1" x14ac:dyDescent="0.25">
      <c r="A20" s="2" t="s">
        <v>41</v>
      </c>
      <c r="C20" s="7">
        <v>2773</v>
      </c>
      <c r="D20" s="7">
        <v>5656</v>
      </c>
      <c r="E20" s="7">
        <f t="shared" si="0"/>
        <v>8429</v>
      </c>
      <c r="F20" s="9">
        <v>3264</v>
      </c>
      <c r="G20" s="9">
        <v>2928</v>
      </c>
      <c r="H20" s="9">
        <v>2196</v>
      </c>
    </row>
    <row r="21" spans="1:8" ht="60.75" customHeight="1" x14ac:dyDescent="0.25">
      <c r="A21" s="2" t="s">
        <v>4</v>
      </c>
      <c r="B21" t="s">
        <v>13</v>
      </c>
      <c r="C21" s="7">
        <v>1202</v>
      </c>
      <c r="D21" s="7">
        <v>3366</v>
      </c>
      <c r="E21" s="7">
        <f t="shared" si="0"/>
        <v>4568</v>
      </c>
      <c r="F21" s="9">
        <v>1202</v>
      </c>
      <c r="G21" s="9">
        <v>1923</v>
      </c>
      <c r="H21" s="9">
        <v>1443</v>
      </c>
    </row>
    <row r="22" spans="1:8" ht="22.5" customHeight="1" x14ac:dyDescent="0.25">
      <c r="A22" s="2"/>
      <c r="B22" t="s">
        <v>14</v>
      </c>
      <c r="C22" s="7">
        <v>1517</v>
      </c>
      <c r="D22" s="7">
        <v>4375</v>
      </c>
      <c r="E22" s="7">
        <f t="shared" si="0"/>
        <v>5892</v>
      </c>
      <c r="F22" s="9">
        <v>1517</v>
      </c>
      <c r="G22" s="9">
        <v>2500</v>
      </c>
      <c r="H22" s="9">
        <v>1964</v>
      </c>
    </row>
    <row r="23" spans="1:8" ht="29.25" customHeight="1" x14ac:dyDescent="0.25">
      <c r="A23" s="2" t="s">
        <v>46</v>
      </c>
      <c r="B23" t="s">
        <v>44</v>
      </c>
      <c r="C23" s="7"/>
      <c r="D23" s="7"/>
      <c r="E23" s="7"/>
      <c r="F23" s="9">
        <v>854</v>
      </c>
      <c r="G23" s="9">
        <v>1971</v>
      </c>
      <c r="H23" s="9">
        <v>1478</v>
      </c>
    </row>
    <row r="24" spans="1:8" ht="61.5" customHeight="1" x14ac:dyDescent="0.25">
      <c r="A24" s="2" t="s">
        <v>25</v>
      </c>
      <c r="B24" t="s">
        <v>18</v>
      </c>
      <c r="C24" s="7"/>
      <c r="D24" s="7">
        <v>6417</v>
      </c>
      <c r="E24" s="7">
        <f t="shared" si="0"/>
        <v>6417</v>
      </c>
      <c r="G24" s="9">
        <v>3486</v>
      </c>
      <c r="H24" s="9">
        <v>2615</v>
      </c>
    </row>
    <row r="25" spans="1:8" ht="43.5" customHeight="1" x14ac:dyDescent="0.25">
      <c r="A25" s="2" t="s">
        <v>5</v>
      </c>
      <c r="B25" t="s">
        <v>19</v>
      </c>
      <c r="C25" s="7"/>
      <c r="D25" s="7">
        <v>9042</v>
      </c>
      <c r="E25" s="7">
        <f t="shared" si="0"/>
        <v>9042</v>
      </c>
      <c r="G25" s="9">
        <v>5178</v>
      </c>
      <c r="H25" s="9">
        <v>3884</v>
      </c>
    </row>
    <row r="26" spans="1:8" ht="43.5" customHeight="1" x14ac:dyDescent="0.25">
      <c r="A26" s="2" t="s">
        <v>51</v>
      </c>
      <c r="B26" t="s">
        <v>22</v>
      </c>
      <c r="C26" s="7"/>
      <c r="E26" s="7"/>
      <c r="G26" s="7">
        <v>8697</v>
      </c>
      <c r="H26" s="9">
        <v>4400</v>
      </c>
    </row>
    <row r="27" spans="1:8" ht="36" customHeight="1" x14ac:dyDescent="0.25">
      <c r="A27" s="2" t="s">
        <v>6</v>
      </c>
      <c r="B27" t="s">
        <v>20</v>
      </c>
      <c r="C27" s="7">
        <v>208</v>
      </c>
      <c r="D27" s="7">
        <v>583</v>
      </c>
      <c r="E27" s="7">
        <f t="shared" si="0"/>
        <v>791</v>
      </c>
      <c r="F27" s="9">
        <v>208</v>
      </c>
    </row>
    <row r="28" spans="1:8" x14ac:dyDescent="0.25">
      <c r="A28" s="2" t="s">
        <v>7</v>
      </c>
      <c r="C28" s="7"/>
      <c r="D28" s="7"/>
      <c r="E28" s="7"/>
    </row>
    <row r="29" spans="1:8" x14ac:dyDescent="0.25">
      <c r="A29" s="2" t="s">
        <v>8</v>
      </c>
      <c r="C29" s="7">
        <v>833</v>
      </c>
      <c r="D29" s="7">
        <v>1167</v>
      </c>
      <c r="E29" s="7">
        <f>C29+D29</f>
        <v>2000</v>
      </c>
      <c r="F29" s="7">
        <v>220</v>
      </c>
      <c r="G29" s="7"/>
    </row>
    <row r="30" spans="1:8" x14ac:dyDescent="0.25">
      <c r="A30" s="2" t="s">
        <v>9</v>
      </c>
      <c r="C30" s="7">
        <v>208</v>
      </c>
      <c r="D30" s="7">
        <v>729</v>
      </c>
      <c r="E30" s="7">
        <f>C30+D30</f>
        <v>937</v>
      </c>
      <c r="F30" s="7">
        <v>223</v>
      </c>
      <c r="G30" s="7">
        <v>245</v>
      </c>
    </row>
    <row r="31" spans="1:8" x14ac:dyDescent="0.25">
      <c r="A31" s="2" t="s">
        <v>10</v>
      </c>
      <c r="C31" s="7">
        <v>208</v>
      </c>
      <c r="D31" s="7">
        <v>1750</v>
      </c>
      <c r="E31" s="7">
        <f>C31+D31</f>
        <v>1958</v>
      </c>
      <c r="F31" s="7">
        <v>32</v>
      </c>
      <c r="G31" s="7">
        <v>708</v>
      </c>
      <c r="H31" s="7">
        <v>150</v>
      </c>
    </row>
    <row r="32" spans="1:8" x14ac:dyDescent="0.25">
      <c r="A32" s="2" t="s">
        <v>11</v>
      </c>
      <c r="C32" s="7">
        <v>1330</v>
      </c>
      <c r="D32" s="7">
        <v>3500</v>
      </c>
      <c r="E32" s="7">
        <f>C32+D32</f>
        <v>4830</v>
      </c>
      <c r="F32" s="7">
        <f>2.21*B2*190/11*4</f>
        <v>1526.909090909091</v>
      </c>
      <c r="G32" s="7">
        <f>2.21*C2*190/11*4</f>
        <v>3817.2727272727275</v>
      </c>
      <c r="H32" s="7">
        <f>2.21*C2*190/11*3</f>
        <v>2862.9545454545455</v>
      </c>
    </row>
    <row r="33" spans="1:9" x14ac:dyDescent="0.25">
      <c r="A33" s="2"/>
      <c r="C33" s="7"/>
      <c r="D33" s="7"/>
      <c r="E33" s="7"/>
    </row>
    <row r="34" spans="1:9" x14ac:dyDescent="0.25">
      <c r="A34" s="3"/>
      <c r="B34" s="4" t="s">
        <v>15</v>
      </c>
      <c r="C34" s="8">
        <f t="shared" ref="C34:H34" si="1">SUM(C11:C32)</f>
        <v>13758</v>
      </c>
      <c r="D34" s="8">
        <f t="shared" si="1"/>
        <v>55882</v>
      </c>
      <c r="E34" s="8">
        <f t="shared" si="1"/>
        <v>69640</v>
      </c>
      <c r="F34" s="8">
        <f t="shared" si="1"/>
        <v>16857.909090909092</v>
      </c>
      <c r="G34" s="8">
        <f t="shared" si="1"/>
        <v>38108.272727272728</v>
      </c>
      <c r="H34" s="8">
        <f t="shared" si="1"/>
        <v>21944.397878787877</v>
      </c>
      <c r="I34" s="8">
        <f>SUM(F34:H34)</f>
        <v>76910.579696969697</v>
      </c>
    </row>
    <row r="35" spans="1:9" x14ac:dyDescent="0.25">
      <c r="A35" s="3"/>
      <c r="B35" s="4" t="s">
        <v>24</v>
      </c>
      <c r="C35" s="7">
        <v>12300</v>
      </c>
      <c r="D35" s="7">
        <v>54670</v>
      </c>
      <c r="E35" s="7">
        <f>C35+D35</f>
        <v>66970</v>
      </c>
    </row>
    <row r="36" spans="1:9" x14ac:dyDescent="0.25">
      <c r="A36" s="3"/>
      <c r="B36" s="4" t="s">
        <v>23</v>
      </c>
      <c r="C36" s="7"/>
      <c r="D36" s="7"/>
      <c r="E36" s="8">
        <v>51810</v>
      </c>
    </row>
    <row r="37" spans="1:9" x14ac:dyDescent="0.25">
      <c r="A37" s="3"/>
    </row>
    <row r="38" spans="1:9" x14ac:dyDescent="0.25">
      <c r="A38" s="3"/>
    </row>
    <row r="39" spans="1:9" x14ac:dyDescent="0.25">
      <c r="A39" s="3"/>
    </row>
    <row r="40" spans="1:9" x14ac:dyDescent="0.25">
      <c r="A40" s="1"/>
    </row>
    <row r="41" spans="1:9" x14ac:dyDescent="0.25">
      <c r="A41" s="1"/>
    </row>
    <row r="42" spans="1:9" x14ac:dyDescent="0.25">
      <c r="A42" s="1"/>
    </row>
    <row r="43" spans="1:9" x14ac:dyDescent="0.25">
      <c r="A43" s="1"/>
    </row>
    <row r="44" spans="1:9" x14ac:dyDescent="0.25">
      <c r="A44" s="1"/>
    </row>
    <row r="45" spans="1:9" x14ac:dyDescent="0.25">
      <c r="A45" s="1"/>
    </row>
  </sheetData>
  <mergeCells count="2">
    <mergeCell ref="C9:E9"/>
    <mergeCell ref="F9:H9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D14" sqref="D14"/>
    </sheetView>
  </sheetViews>
  <sheetFormatPr defaultRowHeight="15" x14ac:dyDescent="0.25"/>
  <cols>
    <col min="1" max="1" width="11.42578125" customWidth="1"/>
    <col min="2" max="2" width="10.85546875" customWidth="1"/>
    <col min="3" max="3" width="9.7109375" customWidth="1"/>
    <col min="4" max="4" width="10.85546875" customWidth="1"/>
    <col min="5" max="5" width="14.5703125" customWidth="1"/>
    <col min="6" max="6" width="12.5703125" customWidth="1"/>
    <col min="7" max="7" width="13" customWidth="1"/>
  </cols>
  <sheetData>
    <row r="2" spans="1:7" x14ac:dyDescent="0.25">
      <c r="A2" s="4" t="s">
        <v>54</v>
      </c>
    </row>
    <row r="4" spans="1:7" ht="75" x14ac:dyDescent="0.25">
      <c r="A4" t="s">
        <v>59</v>
      </c>
      <c r="B4" t="s">
        <v>60</v>
      </c>
      <c r="C4" t="s">
        <v>61</v>
      </c>
      <c r="D4" t="s">
        <v>58</v>
      </c>
      <c r="E4" s="1" t="s">
        <v>73</v>
      </c>
      <c r="F4" t="s">
        <v>62</v>
      </c>
      <c r="G4" t="s">
        <v>63</v>
      </c>
    </row>
    <row r="5" spans="1:7" x14ac:dyDescent="0.25">
      <c r="A5" t="s">
        <v>55</v>
      </c>
      <c r="B5" t="s">
        <v>56</v>
      </c>
      <c r="C5" t="s">
        <v>57</v>
      </c>
      <c r="D5">
        <v>2.5</v>
      </c>
      <c r="E5" s="13">
        <v>45</v>
      </c>
      <c r="F5" s="11">
        <f>5/18</f>
        <v>0.27777777777777779</v>
      </c>
      <c r="G5" s="14">
        <f>E5*D5*F5</f>
        <v>31.25</v>
      </c>
    </row>
    <row r="6" spans="1:7" x14ac:dyDescent="0.25">
      <c r="A6" t="s">
        <v>64</v>
      </c>
      <c r="B6" t="s">
        <v>56</v>
      </c>
      <c r="C6" t="s">
        <v>65</v>
      </c>
      <c r="D6">
        <v>16</v>
      </c>
      <c r="E6">
        <v>9.81</v>
      </c>
      <c r="F6" s="11">
        <f>3/8</f>
        <v>0.375</v>
      </c>
      <c r="G6" s="14">
        <f>E6*D6*F6</f>
        <v>58.86</v>
      </c>
    </row>
    <row r="7" spans="1:7" x14ac:dyDescent="0.25">
      <c r="A7" t="s">
        <v>64</v>
      </c>
      <c r="B7" t="s">
        <v>66</v>
      </c>
      <c r="C7" t="s">
        <v>67</v>
      </c>
      <c r="D7">
        <v>14</v>
      </c>
      <c r="E7" s="9">
        <v>38</v>
      </c>
      <c r="F7" s="11">
        <f>2/6</f>
        <v>0.33333333333333331</v>
      </c>
      <c r="G7" s="14">
        <f>E7*D7*F7</f>
        <v>177.33333333333331</v>
      </c>
    </row>
    <row r="8" spans="1:7" x14ac:dyDescent="0.25">
      <c r="A8" t="s">
        <v>68</v>
      </c>
      <c r="C8" t="s">
        <v>67</v>
      </c>
      <c r="D8">
        <v>10</v>
      </c>
      <c r="E8" s="9">
        <v>38</v>
      </c>
      <c r="F8" s="11">
        <f>3/10</f>
        <v>0.3</v>
      </c>
      <c r="G8" s="14">
        <f>E8*D8*F8</f>
        <v>114</v>
      </c>
    </row>
    <row r="9" spans="1:7" x14ac:dyDescent="0.25">
      <c r="A9" t="s">
        <v>69</v>
      </c>
      <c r="C9" t="s">
        <v>67</v>
      </c>
      <c r="D9">
        <v>10</v>
      </c>
      <c r="E9" s="9">
        <v>38</v>
      </c>
      <c r="F9" s="11">
        <f>3/10</f>
        <v>0.3</v>
      </c>
      <c r="G9" s="14">
        <f>E9*D9*F9</f>
        <v>114</v>
      </c>
    </row>
    <row r="10" spans="1:7" x14ac:dyDescent="0.25">
      <c r="A10" t="s">
        <v>70</v>
      </c>
      <c r="C10" t="s">
        <v>71</v>
      </c>
      <c r="D10">
        <v>10</v>
      </c>
      <c r="E10" s="9">
        <v>38</v>
      </c>
      <c r="F10" s="11">
        <f>6/10</f>
        <v>0.6</v>
      </c>
      <c r="G10" s="14">
        <f>E10*D10*F10</f>
        <v>228</v>
      </c>
    </row>
    <row r="11" spans="1:7" x14ac:dyDescent="0.25">
      <c r="A11" t="s">
        <v>72</v>
      </c>
      <c r="C11" t="s">
        <v>67</v>
      </c>
      <c r="D11">
        <v>10</v>
      </c>
      <c r="E11" s="9">
        <v>38</v>
      </c>
      <c r="F11" s="11">
        <f>6/10</f>
        <v>0.6</v>
      </c>
      <c r="G11" s="14">
        <f>E11*D11*F11</f>
        <v>228</v>
      </c>
    </row>
    <row r="12" spans="1:7" x14ac:dyDescent="0.25">
      <c r="F12" s="11"/>
    </row>
    <row r="13" spans="1:7" x14ac:dyDescent="0.25">
      <c r="F13" s="11" t="s">
        <v>74</v>
      </c>
      <c r="G13" s="14">
        <f>SUM(G5:G11)</f>
        <v>951.44333333333338</v>
      </c>
    </row>
    <row r="14" spans="1:7" x14ac:dyDescent="0.25">
      <c r="F14" s="11"/>
    </row>
    <row r="15" spans="1:7" x14ac:dyDescent="0.25">
      <c r="F15" s="11"/>
    </row>
    <row r="16" spans="1:7" x14ac:dyDescent="0.25">
      <c r="F16" s="11"/>
    </row>
    <row r="17" spans="6:6" x14ac:dyDescent="0.25">
      <c r="F17" s="11"/>
    </row>
    <row r="18" spans="6:6" x14ac:dyDescent="0.25">
      <c r="F18" s="11"/>
    </row>
    <row r="19" spans="6:6" x14ac:dyDescent="0.25">
      <c r="F19" s="11"/>
    </row>
    <row r="20" spans="6:6" x14ac:dyDescent="0.25">
      <c r="F20" s="11"/>
    </row>
    <row r="21" spans="6:6" x14ac:dyDescent="0.25">
      <c r="F21" s="11"/>
    </row>
    <row r="22" spans="6:6" x14ac:dyDescent="0.25">
      <c r="F22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 Wadsworth</dc:creator>
  <cp:lastModifiedBy>Cath Wadsworth</cp:lastModifiedBy>
  <cp:lastPrinted>2018-12-03T12:30:58Z</cp:lastPrinted>
  <dcterms:created xsi:type="dcterms:W3CDTF">2018-05-13T08:48:46Z</dcterms:created>
  <dcterms:modified xsi:type="dcterms:W3CDTF">2019-01-28T12:56:40Z</dcterms:modified>
</cp:coreProperties>
</file>